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45"/>
  </bookViews>
  <sheets>
    <sheet name="Sheet1 (2)" sheetId="3" r:id="rId1"/>
  </sheets>
  <calcPr calcId="125725"/>
</workbook>
</file>

<file path=xl/calcChain.xml><?xml version="1.0" encoding="utf-8"?>
<calcChain xmlns="http://schemas.openxmlformats.org/spreadsheetml/2006/main">
  <c r="L44" i="3"/>
  <c r="L43"/>
  <c r="C10"/>
  <c r="E10" s="1"/>
  <c r="C9"/>
  <c r="E9" s="1"/>
  <c r="F12"/>
  <c r="F13"/>
  <c r="M13"/>
  <c r="M14" s="1"/>
  <c r="M15" s="1"/>
  <c r="M17" s="1"/>
  <c r="M18" s="1"/>
  <c r="M21" s="1"/>
  <c r="D14" l="1"/>
  <c r="D16" l="1"/>
  <c r="D18" s="1"/>
  <c r="M43"/>
  <c r="D15"/>
  <c r="D17" s="1"/>
  <c r="D19" l="1"/>
  <c r="D20" s="1"/>
  <c r="D22" l="1"/>
  <c r="D23" s="1"/>
  <c r="D25" s="1"/>
  <c r="D29" s="1"/>
  <c r="F29" s="1"/>
</calcChain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rPr>
            <sz val="9"/>
            <color indexed="81"/>
            <rFont val="Tahoma"/>
            <family val="2"/>
          </rPr>
          <t xml:space="preserve">vertical distance from source of reservoir(Vessale) to pump( +ve if source below pump, -ve if source above pump)
</t>
        </r>
      </text>
    </comment>
    <comment ref="D7" authorId="0">
      <text>
        <r>
          <rPr>
            <sz val="9"/>
            <color indexed="81"/>
            <rFont val="Tahoma"/>
            <family val="2"/>
          </rPr>
          <t xml:space="preserve">vertical distance from pump to surface of delivery reservoir / vessel
</t>
        </r>
      </text>
    </comment>
    <comment ref="M19" authorId="0">
      <text>
        <r>
          <rPr>
            <sz val="9"/>
            <color indexed="81"/>
            <rFont val="Tahoma"/>
            <family val="2"/>
          </rPr>
          <t xml:space="preserve">SAFETY MARGIN:
Up to 25 HP(18.7 Kw) =1.25
30HP (22.4 Kw) to 52.2 Kw =1.15
Above 100 HP (74.6 Kw) = 1.10
</t>
        </r>
      </text>
    </comment>
    <comment ref="D27" authorId="0">
      <text>
        <r>
          <rPr>
            <sz val="9"/>
            <color indexed="81"/>
            <rFont val="Tahoma"/>
            <family val="2"/>
          </rPr>
          <t xml:space="preserve">SAFETY MARGIN:
Up to 25 HP(18.7 Kw) =1.25
30HP (22.4 Kw) to 52.2 Kw =1.15
Above 100 HP (74.6 Kw) = 1.10
</t>
        </r>
      </text>
    </comment>
  </commentList>
</comments>
</file>

<file path=xl/sharedStrings.xml><?xml version="1.0" encoding="utf-8"?>
<sst xmlns="http://schemas.openxmlformats.org/spreadsheetml/2006/main" count="260" uniqueCount="224">
  <si>
    <t>liter</t>
  </si>
  <si>
    <t>m3</t>
  </si>
  <si>
    <t>min</t>
  </si>
  <si>
    <t>sec</t>
  </si>
  <si>
    <t>Liquid</t>
  </si>
  <si>
    <t>Acetic Acid</t>
  </si>
  <si>
    <t>Acetone</t>
  </si>
  <si>
    <t>Acetonitrile</t>
  </si>
  <si>
    <t>Alcohol, ethyl (ethanol)</t>
  </si>
  <si>
    <t>Alcohol, methyl (methanol)</t>
  </si>
  <si>
    <t>Alcohol, propyl</t>
  </si>
  <si>
    <t>Ammonia (aqua)</t>
  </si>
  <si>
    <t>Aniline</t>
  </si>
  <si>
    <t>Automobile oils</t>
  </si>
  <si>
    <t>880 - 940</t>
  </si>
  <si>
    <t>Beer (varies)</t>
  </si>
  <si>
    <t>Benzene</t>
  </si>
  <si>
    <t>Benzil</t>
  </si>
  <si>
    <t>Brine</t>
  </si>
  <si>
    <t>Bromine</t>
  </si>
  <si>
    <t>Butyric Acid</t>
  </si>
  <si>
    <t>Butane</t>
  </si>
  <si>
    <t>n-Butyl Acetate</t>
  </si>
  <si>
    <t>n-Butyl Alcohol</t>
  </si>
  <si>
    <t>n-Butylhloride</t>
  </si>
  <si>
    <t>Caproic acid</t>
  </si>
  <si>
    <t>Carbolic acid</t>
  </si>
  <si>
    <t>Carbon disulfide</t>
  </si>
  <si>
    <t>Carbon tetrachloride</t>
  </si>
  <si>
    <t>Carene</t>
  </si>
  <si>
    <t>Castor oil</t>
  </si>
  <si>
    <t>Chloride</t>
  </si>
  <si>
    <t>Chlorobenzene</t>
  </si>
  <si>
    <t>Chloroform</t>
  </si>
  <si>
    <t>Citric acid</t>
  </si>
  <si>
    <t>Coconut oil</t>
  </si>
  <si>
    <t>Cotton seed oil</t>
  </si>
  <si>
    <t>Cresol</t>
  </si>
  <si>
    <t>Creosote</t>
  </si>
  <si>
    <t>Crude oil,alifornia</t>
  </si>
  <si>
    <t>Crude oil, Mexican</t>
  </si>
  <si>
    <t>Crude oil, Texas</t>
  </si>
  <si>
    <t>Cumene</t>
  </si>
  <si>
    <t>Cyclohexane</t>
  </si>
  <si>
    <t>Cyclopentane</t>
  </si>
  <si>
    <t>Decane</t>
  </si>
  <si>
    <t>Diesel fuel oil 20 to 60</t>
  </si>
  <si>
    <t>820 - 950</t>
  </si>
  <si>
    <t>Diethyl ether</t>
  </si>
  <si>
    <t>o-Dichlorobenzene</t>
  </si>
  <si>
    <t>Dichloromethane</t>
  </si>
  <si>
    <t>Diethylene glycol</t>
  </si>
  <si>
    <t>Dimethyl Acetamide</t>
  </si>
  <si>
    <t>N,N-Dimethylformamide</t>
  </si>
  <si>
    <t>Dimethyl Sulfoxide</t>
  </si>
  <si>
    <t>Dodecane</t>
  </si>
  <si>
    <t>Ethane</t>
  </si>
  <si>
    <t>Ether</t>
  </si>
  <si>
    <t>Ethylamine</t>
  </si>
  <si>
    <t>Ethyl Acetate</t>
  </si>
  <si>
    <t>Ethyl Alcohol</t>
  </si>
  <si>
    <t>Ethyl Ether</t>
  </si>
  <si>
    <t>Ethylene Dichloride</t>
  </si>
  <si>
    <t>Ethylene glycol</t>
  </si>
  <si>
    <t>Freon (Fluorine) refrigerant R-11</t>
  </si>
  <si>
    <t>Fluorine refrigerant R-12</t>
  </si>
  <si>
    <t>Fluorine refrigerant R-22</t>
  </si>
  <si>
    <t>Formaldehyde</t>
  </si>
  <si>
    <t>Formic acid 10%oncentration</t>
  </si>
  <si>
    <t>Formic acid 80%oncentration</t>
  </si>
  <si>
    <t>Freon - 11</t>
  </si>
  <si>
    <t>Freon - 21</t>
  </si>
  <si>
    <t>Fuel oil</t>
  </si>
  <si>
    <t>Furan</t>
  </si>
  <si>
    <t>Furforol</t>
  </si>
  <si>
    <t>Gasoline, natural</t>
  </si>
  <si>
    <t>Gasoline, Vehicle</t>
  </si>
  <si>
    <t>Gas oils</t>
  </si>
  <si>
    <t>Glucose</t>
  </si>
  <si>
    <t>1350 - 1440</t>
  </si>
  <si>
    <t>Glycerine</t>
  </si>
  <si>
    <t>Glycerol</t>
  </si>
  <si>
    <t>Heating oil</t>
  </si>
  <si>
    <t>Heptane</t>
  </si>
  <si>
    <t>Hexane</t>
  </si>
  <si>
    <t>Hexanol</t>
  </si>
  <si>
    <t>Hexene</t>
  </si>
  <si>
    <t>Hydrazine</t>
  </si>
  <si>
    <t>Iodine</t>
  </si>
  <si>
    <t>Ionene</t>
  </si>
  <si>
    <t>Isobutyl Alcohol</t>
  </si>
  <si>
    <t>Iso-Octane</t>
  </si>
  <si>
    <t>Isopropyl Alcohol</t>
  </si>
  <si>
    <t>Isopropyl Myristate</t>
  </si>
  <si>
    <t>Kerosene</t>
  </si>
  <si>
    <t>Linolenic Acid</t>
  </si>
  <si>
    <t>Linseed oil</t>
  </si>
  <si>
    <t>Machine oil</t>
  </si>
  <si>
    <t>Mercury</t>
  </si>
  <si>
    <t>Methane</t>
  </si>
  <si>
    <t>Methanol</t>
  </si>
  <si>
    <t>Methyl Isoamyl Ketone</t>
  </si>
  <si>
    <t>Methyl Isobutyl Ketone</t>
  </si>
  <si>
    <t>Methyl n-Propyl Ketone</t>
  </si>
  <si>
    <t>Methyl t-Butyl Ether</t>
  </si>
  <si>
    <t>N-Methylpyrrolidone</t>
  </si>
  <si>
    <t>Methyl Ethyl Ketone</t>
  </si>
  <si>
    <t>Milk</t>
  </si>
  <si>
    <t>1020 - 1050</t>
  </si>
  <si>
    <t>Naphtha</t>
  </si>
  <si>
    <t>Naphtha, wood</t>
  </si>
  <si>
    <t>Napthalene</t>
  </si>
  <si>
    <t>Nitric acid</t>
  </si>
  <si>
    <t>Ocimene</t>
  </si>
  <si>
    <t>Octane</t>
  </si>
  <si>
    <t>Oil of resin</t>
  </si>
  <si>
    <t>Oil of turpentine</t>
  </si>
  <si>
    <t>Oil, lubricating</t>
  </si>
  <si>
    <t>Olive oil</t>
  </si>
  <si>
    <t>800 - 920</t>
  </si>
  <si>
    <t>Oxygen (liquid)</t>
  </si>
  <si>
    <t>Paraffin</t>
  </si>
  <si>
    <t>Palmitic Acid</t>
  </si>
  <si>
    <t>Pentane</t>
  </si>
  <si>
    <t>Perchlor ethylene</t>
  </si>
  <si>
    <t>Petroleum Ether</t>
  </si>
  <si>
    <t>Petrol, natural</t>
  </si>
  <si>
    <t>Petrol, Vehicle</t>
  </si>
  <si>
    <t>Phenol</t>
  </si>
  <si>
    <t>Phosgene</t>
  </si>
  <si>
    <t>Phytadiene</t>
  </si>
  <si>
    <t>Pinene</t>
  </si>
  <si>
    <t>Propane</t>
  </si>
  <si>
    <t>Propane, R-290</t>
  </si>
  <si>
    <t>Propanol</t>
  </si>
  <si>
    <t>Propylenearbonate</t>
  </si>
  <si>
    <t>Propylene</t>
  </si>
  <si>
    <t>Propylene glycol</t>
  </si>
  <si>
    <t>Pyridine</t>
  </si>
  <si>
    <t>Pyrrole</t>
  </si>
  <si>
    <t>Rape seed oil</t>
  </si>
  <si>
    <t>Resorcinol</t>
  </si>
  <si>
    <t>Rosin oil</t>
  </si>
  <si>
    <t>Sea water</t>
  </si>
  <si>
    <t>Silane</t>
  </si>
  <si>
    <t>Silicone oil</t>
  </si>
  <si>
    <t>Sodium Hydroxide (caustic soda)</t>
  </si>
  <si>
    <t>Sorbaldehyde</t>
  </si>
  <si>
    <t>Soya bean oil</t>
  </si>
  <si>
    <t>924 - 928</t>
  </si>
  <si>
    <t>Stearic Acid</t>
  </si>
  <si>
    <t>Sulfuric Acid 95%onc.</t>
  </si>
  <si>
    <t>Sulfurus acid</t>
  </si>
  <si>
    <t>Sugar solution 68 brix</t>
  </si>
  <si>
    <t>Sunflower oil</t>
  </si>
  <si>
    <t>Styrene</t>
  </si>
  <si>
    <t>Terpinene</t>
  </si>
  <si>
    <t>Tetrahydrofuran</t>
  </si>
  <si>
    <t>Toluene</t>
  </si>
  <si>
    <t>Trichlor ethylene</t>
  </si>
  <si>
    <t>Triethylamine</t>
  </si>
  <si>
    <t>Trifluoroacetic Acid</t>
  </si>
  <si>
    <t>Turpentine</t>
  </si>
  <si>
    <t>Water, heavy</t>
  </si>
  <si>
    <t>Water - pure</t>
  </si>
  <si>
    <t>Water - sea</t>
  </si>
  <si>
    <t>Whale oil</t>
  </si>
  <si>
    <t>o-Xylene</t>
  </si>
  <si>
    <t>Density(Kg/m3)</t>
  </si>
  <si>
    <r>
      <t>Crude oil, 48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 API</t>
    </r>
  </si>
  <si>
    <r>
      <t>60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F</t>
    </r>
  </si>
  <si>
    <r>
      <t>Crude oil, 40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 API</t>
    </r>
  </si>
  <si>
    <r>
      <t>Crude oil, 35.6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 API</t>
    </r>
  </si>
  <si>
    <r>
      <t>Crude oil, 32.6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 xml:space="preserve"> API</t>
    </r>
  </si>
  <si>
    <r>
      <t>77</t>
    </r>
    <r>
      <rPr>
        <vertAlign val="superscript"/>
        <sz val="9"/>
        <color theme="1"/>
        <rFont val="Arial"/>
        <family val="2"/>
      </rPr>
      <t>o</t>
    </r>
    <r>
      <rPr>
        <sz val="9"/>
        <color theme="1"/>
        <rFont val="Arial"/>
        <family val="2"/>
      </rPr>
      <t>F</t>
    </r>
  </si>
  <si>
    <t>Tem(°C)</t>
  </si>
  <si>
    <t>Meter</t>
  </si>
  <si>
    <t>Jignesh.Parmar, www.electricalnotes.wordpress.com</t>
  </si>
  <si>
    <t>Suction Pressure:(Ps)</t>
  </si>
  <si>
    <t>Discharge Pressure:(Pd)</t>
  </si>
  <si>
    <t>Volumetric Flow:(Q)</t>
  </si>
  <si>
    <t>Specific Gravity:(SG)</t>
  </si>
  <si>
    <t>Gravity of Fluid:(g)</t>
  </si>
  <si>
    <r>
      <t>m/s</t>
    </r>
    <r>
      <rPr>
        <vertAlign val="superscript"/>
        <sz val="10"/>
        <rFont val="Arial"/>
        <family val="2"/>
      </rPr>
      <t>2</t>
    </r>
  </si>
  <si>
    <t>Pump Efficiency:(η)</t>
  </si>
  <si>
    <t>Differential Pressure:</t>
  </si>
  <si>
    <t>Differential Head:</t>
  </si>
  <si>
    <t>Required Differential Head:(H)</t>
  </si>
  <si>
    <t>Water Head Pressure (WHP):</t>
  </si>
  <si>
    <t>WHP=(SGxgxQxH)/3600</t>
  </si>
  <si>
    <t>BHP=WHPxn</t>
  </si>
  <si>
    <r>
      <t>m</t>
    </r>
    <r>
      <rPr>
        <vertAlign val="superscript"/>
        <sz val="10"/>
        <rFont val="Arial"/>
        <family val="2"/>
      </rPr>
      <t>3</t>
    </r>
    <r>
      <rPr>
        <sz val="10"/>
        <color theme="1"/>
        <rFont val="Arial"/>
        <family val="2"/>
      </rPr>
      <t>/jam</t>
    </r>
  </si>
  <si>
    <r>
      <t>kg/cm</t>
    </r>
    <r>
      <rPr>
        <vertAlign val="superscript"/>
        <sz val="10"/>
        <rFont val="Arial"/>
        <family val="2"/>
      </rPr>
      <t>2</t>
    </r>
  </si>
  <si>
    <t>Kw</t>
  </si>
  <si>
    <t>Static Suction Head: (h1)</t>
  </si>
  <si>
    <t>Static Discharge Head: (h2)</t>
  </si>
  <si>
    <t>Required Amount of Liquid at perticular Height</t>
  </si>
  <si>
    <t>Required Time for getting Liquid at perticular Height</t>
  </si>
  <si>
    <t>M3/Sec</t>
  </si>
  <si>
    <t>Kg/m3</t>
  </si>
  <si>
    <t>Yes</t>
  </si>
  <si>
    <t>No</t>
  </si>
  <si>
    <t>:Pump Detail:</t>
  </si>
  <si>
    <t>Pump Hydraulic Power: (ph)</t>
  </si>
  <si>
    <t>Motor/ Pump Shaft Power: (ps)</t>
  </si>
  <si>
    <t>Motor Efficiency: (nM)</t>
  </si>
  <si>
    <t>Pump Efficiency: (nP)</t>
  </si>
  <si>
    <t>Frction Loass in Pipe</t>
  </si>
  <si>
    <t>Safety Margin (As per Americal Petroleum Institute (API):</t>
  </si>
  <si>
    <t xml:space="preserve">Safety Margin </t>
  </si>
  <si>
    <r>
      <t xml:space="preserve">Pump's </t>
    </r>
    <r>
      <rPr>
        <sz val="10"/>
        <rFont val="Arial"/>
        <family val="2"/>
      </rPr>
      <t>Brake Horse Power (BHP):</t>
    </r>
  </si>
  <si>
    <t>72 HP</t>
  </si>
  <si>
    <t>Is Pump Inlet Diameter equal to Outlet Diameter:</t>
  </si>
  <si>
    <t>Density of Liquid: (D)</t>
  </si>
  <si>
    <t>Flow Rate: (Q)</t>
  </si>
  <si>
    <t xml:space="preserve">Total Head: </t>
  </si>
  <si>
    <t>Inlet Velocity: (v1)</t>
  </si>
  <si>
    <t>Outlet Velocity: (v2)</t>
  </si>
  <si>
    <t>Velocity Head Inlet: (Vhi)</t>
  </si>
  <si>
    <t>Velocity Head Outlet: (Vho)</t>
  </si>
  <si>
    <t>Difference in Velocity Head: (h3)</t>
  </si>
  <si>
    <t>Actual Total Head (After Friction Losses): (H)</t>
  </si>
  <si>
    <t>Required Motor Size:</t>
  </si>
  <si>
    <t>CALCULATE MOTOR-PUMP SIZE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</si>
</sst>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rgb="FFC000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b/>
      <sz val="10"/>
      <color rgb="FFC00000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sz val="16"/>
      <color rgb="FFFF0000"/>
      <name val="Arial"/>
      <family val="2"/>
    </font>
    <font>
      <b/>
      <sz val="16"/>
      <color rgb="FFC00000"/>
      <name val="Arial"/>
      <family val="2"/>
    </font>
    <font>
      <b/>
      <sz val="20"/>
      <color theme="0"/>
      <name val="Adani Bold"/>
    </font>
    <font>
      <b/>
      <sz val="9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9"/>
      </patternFill>
    </fill>
    <fill>
      <patternFill patternType="solid">
        <fgColor rgb="FF00B050"/>
        <bgColor indexed="9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/>
      <top style="medium">
        <color rgb="FF7030A0"/>
      </top>
      <bottom/>
      <diagonal/>
    </border>
    <border>
      <left/>
      <right/>
      <top style="medium">
        <color rgb="FF7030A0"/>
      </top>
      <bottom/>
      <diagonal/>
    </border>
    <border>
      <left/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/>
      <top/>
      <bottom/>
      <diagonal/>
    </border>
    <border>
      <left/>
      <right style="medium">
        <color rgb="FF7030A0"/>
      </right>
      <top/>
      <bottom/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/>
      <diagonal/>
    </border>
    <border>
      <left/>
      <right style="medium">
        <color theme="5" tint="-0.2499465926084170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4" fillId="3" borderId="0" xfId="0" applyFont="1" applyFill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left"/>
    </xf>
    <xf numFmtId="9" fontId="3" fillId="2" borderId="4" xfId="0" applyNumberFormat="1" applyFont="1" applyFill="1" applyBorder="1" applyAlignment="1" applyProtection="1">
      <alignment horizontal="center"/>
      <protection locked="0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9" xfId="0" applyFont="1" applyFill="1" applyBorder="1"/>
    <xf numFmtId="0" fontId="1" fillId="5" borderId="0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vertic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10" xfId="0" applyFont="1" applyFill="1" applyBorder="1"/>
    <xf numFmtId="9" fontId="4" fillId="5" borderId="0" xfId="0" applyNumberFormat="1" applyFont="1" applyFill="1" applyBorder="1"/>
    <xf numFmtId="0" fontId="4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center"/>
    </xf>
    <xf numFmtId="0" fontId="4" fillId="5" borderId="12" xfId="0" applyFont="1" applyFill="1" applyBorder="1"/>
    <xf numFmtId="0" fontId="1" fillId="5" borderId="12" xfId="0" applyFont="1" applyFill="1" applyBorder="1" applyAlignment="1">
      <alignment horizontal="center"/>
    </xf>
    <xf numFmtId="0" fontId="4" fillId="5" borderId="13" xfId="0" applyFont="1" applyFill="1" applyBorder="1"/>
    <xf numFmtId="0" fontId="11" fillId="6" borderId="0" xfId="0" applyFont="1" applyFill="1" applyBorder="1" applyAlignment="1">
      <alignment horizontal="center"/>
    </xf>
    <xf numFmtId="164" fontId="11" fillId="6" borderId="0" xfId="0" applyNumberFormat="1" applyFont="1" applyFill="1" applyBorder="1" applyAlignment="1">
      <alignment horizontal="center"/>
    </xf>
    <xf numFmtId="0" fontId="10" fillId="6" borderId="0" xfId="0" applyFont="1" applyFill="1" applyBorder="1"/>
    <xf numFmtId="0" fontId="4" fillId="6" borderId="14" xfId="0" applyFont="1" applyFill="1" applyBorder="1"/>
    <xf numFmtId="0" fontId="1" fillId="6" borderId="15" xfId="0" applyFont="1" applyFill="1" applyBorder="1"/>
    <xf numFmtId="0" fontId="1" fillId="6" borderId="16" xfId="0" applyFont="1" applyFill="1" applyBorder="1"/>
    <xf numFmtId="0" fontId="4" fillId="6" borderId="17" xfId="0" applyFont="1" applyFill="1" applyBorder="1"/>
    <xf numFmtId="0" fontId="1" fillId="6" borderId="18" xfId="0" applyFont="1" applyFill="1" applyBorder="1"/>
    <xf numFmtId="0" fontId="1" fillId="6" borderId="0" xfId="0" applyFont="1" applyFill="1" applyBorder="1"/>
    <xf numFmtId="0" fontId="11" fillId="6" borderId="18" xfId="0" applyFont="1" applyFill="1" applyBorder="1"/>
    <xf numFmtId="0" fontId="4" fillId="6" borderId="19" xfId="0" applyFont="1" applyFill="1" applyBorder="1"/>
    <xf numFmtId="0" fontId="11" fillId="6" borderId="20" xfId="0" applyFont="1" applyFill="1" applyBorder="1"/>
    <xf numFmtId="0" fontId="11" fillId="6" borderId="20" xfId="0" applyFont="1" applyFill="1" applyBorder="1" applyAlignment="1">
      <alignment horizontal="center"/>
    </xf>
    <xf numFmtId="0" fontId="11" fillId="6" borderId="21" xfId="0" applyFont="1" applyFill="1" applyBorder="1"/>
    <xf numFmtId="0" fontId="1" fillId="6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2" borderId="0" xfId="0" applyFont="1" applyFill="1"/>
    <xf numFmtId="164" fontId="1" fillId="6" borderId="0" xfId="0" applyNumberFormat="1" applyFont="1" applyFill="1" applyBorder="1" applyAlignment="1">
      <alignment horizontal="center"/>
    </xf>
    <xf numFmtId="0" fontId="4" fillId="5" borderId="0" xfId="0" applyNumberFormat="1" applyFont="1" applyFill="1" applyBorder="1" applyAlignment="1">
      <alignment horizontal="center"/>
    </xf>
    <xf numFmtId="0" fontId="1" fillId="5" borderId="0" xfId="0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center"/>
    </xf>
    <xf numFmtId="2" fontId="1" fillId="5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0" fontId="11" fillId="2" borderId="4" xfId="0" applyFont="1" applyFill="1" applyBorder="1" applyAlignment="1" applyProtection="1">
      <alignment horizontal="center"/>
      <protection locked="0"/>
    </xf>
    <xf numFmtId="9" fontId="3" fillId="2" borderId="22" xfId="0" applyNumberFormat="1" applyFont="1" applyFill="1" applyBorder="1" applyAlignment="1" applyProtection="1">
      <alignment horizontal="center"/>
      <protection locked="0"/>
    </xf>
    <xf numFmtId="164" fontId="3" fillId="6" borderId="0" xfId="0" applyNumberFormat="1" applyFont="1" applyFill="1" applyBorder="1" applyAlignment="1">
      <alignment horizontal="left"/>
    </xf>
    <xf numFmtId="0" fontId="3" fillId="6" borderId="0" xfId="0" applyFont="1" applyFill="1" applyBorder="1"/>
    <xf numFmtId="0" fontId="13" fillId="6" borderId="0" xfId="0" applyFont="1" applyFill="1" applyBorder="1"/>
    <xf numFmtId="0" fontId="14" fillId="5" borderId="9" xfId="0" applyFont="1" applyFill="1" applyBorder="1"/>
    <xf numFmtId="0" fontId="15" fillId="5" borderId="0" xfId="0" applyFont="1" applyFill="1" applyBorder="1"/>
    <xf numFmtId="0" fontId="15" fillId="5" borderId="0" xfId="0" applyFont="1" applyFill="1" applyBorder="1" applyAlignment="1">
      <alignment horizontal="left"/>
    </xf>
    <xf numFmtId="1" fontId="16" fillId="5" borderId="0" xfId="0" applyNumberFormat="1" applyFont="1" applyFill="1" applyBorder="1" applyAlignment="1">
      <alignment horizontal="left"/>
    </xf>
    <xf numFmtId="0" fontId="17" fillId="5" borderId="0" xfId="0" applyFont="1" applyFill="1" applyBorder="1"/>
    <xf numFmtId="0" fontId="17" fillId="5" borderId="10" xfId="0" applyFont="1" applyFill="1" applyBorder="1"/>
    <xf numFmtId="0" fontId="17" fillId="6" borderId="17" xfId="0" applyFont="1" applyFill="1" applyBorder="1"/>
    <xf numFmtId="0" fontId="18" fillId="6" borderId="0" xfId="0" applyFont="1" applyFill="1" applyBorder="1"/>
    <xf numFmtId="0" fontId="14" fillId="6" borderId="0" xfId="0" applyFont="1" applyFill="1" applyBorder="1"/>
    <xf numFmtId="164" fontId="14" fillId="6" borderId="0" xfId="0" applyNumberFormat="1" applyFont="1" applyFill="1" applyBorder="1" applyAlignment="1">
      <alignment horizontal="center"/>
    </xf>
    <xf numFmtId="0" fontId="14" fillId="6" borderId="18" xfId="0" applyFont="1" applyFill="1" applyBorder="1"/>
    <xf numFmtId="0" fontId="14" fillId="2" borderId="0" xfId="0" applyFont="1" applyFill="1"/>
    <xf numFmtId="1" fontId="10" fillId="6" borderId="0" xfId="0" applyNumberFormat="1" applyFont="1" applyFill="1" applyBorder="1" applyAlignment="1">
      <alignment horizontal="center"/>
    </xf>
    <xf numFmtId="1" fontId="15" fillId="4" borderId="4" xfId="0" applyNumberFormat="1" applyFont="1" applyFill="1" applyBorder="1" applyAlignment="1">
      <alignment horizontal="center"/>
    </xf>
    <xf numFmtId="9" fontId="11" fillId="2" borderId="4" xfId="0" applyNumberFormat="1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vertical="center"/>
    </xf>
    <xf numFmtId="0" fontId="8" fillId="5" borderId="7" xfId="1" applyFont="1" applyFill="1" applyBorder="1" applyAlignment="1" applyProtection="1">
      <alignment horizontal="center"/>
    </xf>
    <xf numFmtId="0" fontId="8" fillId="5" borderId="8" xfId="1" applyFont="1" applyFill="1" applyBorder="1" applyAlignment="1" applyProtection="1">
      <alignment horizontal="center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0" fontId="19" fillId="7" borderId="2" xfId="0" applyFont="1" applyFill="1" applyBorder="1" applyAlignment="1" applyProtection="1">
      <alignment horizontal="center" vertical="center"/>
      <protection locked="0"/>
    </xf>
    <xf numFmtId="0" fontId="19" fillId="7" borderId="3" xfId="0" applyFont="1" applyFill="1" applyBorder="1" applyAlignment="1" applyProtection="1">
      <alignment horizontal="center" vertical="center"/>
      <protection locked="0"/>
    </xf>
    <xf numFmtId="0" fontId="19" fillId="8" borderId="1" xfId="0" applyFont="1" applyFill="1" applyBorder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center" vertical="center"/>
      <protection locked="0"/>
    </xf>
    <xf numFmtId="0" fontId="19" fillId="8" borderId="3" xfId="0" applyFont="1" applyFill="1" applyBorder="1" applyAlignment="1" applyProtection="1">
      <alignment horizontal="center" vertical="center"/>
      <protection locked="0"/>
    </xf>
    <xf numFmtId="0" fontId="16" fillId="6" borderId="25" xfId="0" applyFont="1" applyFill="1" applyBorder="1" applyAlignment="1">
      <alignment horizontal="left" vertical="center"/>
    </xf>
    <xf numFmtId="1" fontId="16" fillId="4" borderId="22" xfId="0" applyNumberFormat="1" applyFont="1" applyFill="1" applyBorder="1" applyAlignment="1">
      <alignment horizontal="center" vertical="center"/>
    </xf>
    <xf numFmtId="1" fontId="16" fillId="4" borderId="23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left" vertical="center"/>
    </xf>
    <xf numFmtId="0" fontId="1" fillId="9" borderId="0" xfId="0" applyFont="1" applyFill="1"/>
    <xf numFmtId="0" fontId="1" fillId="9" borderId="0" xfId="0" applyFont="1" applyFill="1" applyAlignment="1">
      <alignment horizontal="center"/>
    </xf>
    <xf numFmtId="0" fontId="4" fillId="9" borderId="0" xfId="0" applyFont="1" applyFill="1"/>
    <xf numFmtId="0" fontId="6" fillId="9" borderId="5" xfId="0" applyFont="1" applyFill="1" applyBorder="1" applyAlignment="1">
      <alignment horizontal="left" wrapText="1"/>
    </xf>
    <xf numFmtId="0" fontId="6" fillId="9" borderId="5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/>
    <xf numFmtId="0" fontId="17" fillId="9" borderId="0" xfId="0" applyFont="1" applyFill="1"/>
    <xf numFmtId="0" fontId="3" fillId="9" borderId="0" xfId="0" applyFont="1" applyFill="1" applyBorder="1"/>
    <xf numFmtId="0" fontId="2" fillId="9" borderId="0" xfId="0" applyFont="1" applyFill="1" applyBorder="1" applyAlignment="1"/>
    <xf numFmtId="0" fontId="14" fillId="9" borderId="0" xfId="0" applyFont="1" applyFill="1"/>
    <xf numFmtId="0" fontId="3" fillId="9" borderId="0" xfId="0" applyFont="1" applyFill="1"/>
    <xf numFmtId="0" fontId="11" fillId="9" borderId="0" xfId="0" applyFont="1" applyFill="1" applyBorder="1"/>
    <xf numFmtId="0" fontId="11" fillId="9" borderId="0" xfId="0" applyFont="1" applyFill="1" applyBorder="1" applyProtection="1">
      <protection locked="0"/>
    </xf>
    <xf numFmtId="0" fontId="3" fillId="9" borderId="0" xfId="0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14" fillId="9" borderId="0" xfId="0" applyFont="1" applyFill="1" applyBorder="1"/>
    <xf numFmtId="0" fontId="15" fillId="9" borderId="0" xfId="0" applyFont="1" applyFill="1"/>
    <xf numFmtId="0" fontId="20" fillId="10" borderId="5" xfId="0" applyFont="1" applyFill="1" applyBorder="1" applyAlignment="1">
      <alignment horizontal="center" wrapText="1"/>
    </xf>
    <xf numFmtId="0" fontId="20" fillId="10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5</xdr:row>
      <xdr:rowOff>32808</xdr:rowOff>
    </xdr:from>
    <xdr:to>
      <xdr:col>6</xdr:col>
      <xdr:colOff>285749</xdr:colOff>
      <xdr:row>9</xdr:row>
      <xdr:rowOff>155678</xdr:rowOff>
    </xdr:to>
    <xdr:pic>
      <xdr:nvPicPr>
        <xdr:cNvPr id="2" name="Picture 1" descr="1209176559361jpg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9808" y="911225"/>
          <a:ext cx="1417108" cy="927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lectricalnotes.wordpress.com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engineeringtoolbox.com/water-thermal-properties-d_162.html" TargetMode="External"/><Relationship Id="rId1" Type="http://schemas.openxmlformats.org/officeDocument/2006/relationships/hyperlink" Target="http://www.engineeringtoolbox.com/propylene-glycol-d_363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07"/>
  <sheetViews>
    <sheetView showGridLines="0" tabSelected="1" zoomScale="90" zoomScaleNormal="90" workbookViewId="0">
      <selection activeCell="H38" sqref="H38"/>
    </sheetView>
  </sheetViews>
  <sheetFormatPr defaultRowHeight="12.75"/>
  <cols>
    <col min="1" max="1" width="2.85546875" style="1" customWidth="1"/>
    <col min="2" max="2" width="1.7109375" style="1" customWidth="1"/>
    <col min="3" max="3" width="52.85546875" style="1" customWidth="1"/>
    <col min="4" max="4" width="11.28515625" style="2" customWidth="1"/>
    <col min="5" max="5" width="14.28515625" style="2" customWidth="1"/>
    <col min="6" max="6" width="14" style="2" customWidth="1"/>
    <col min="7" max="7" width="8.7109375" style="1" customWidth="1"/>
    <col min="8" max="8" width="2.5703125" style="1" customWidth="1"/>
    <col min="9" max="9" width="1.28515625" style="1" customWidth="1"/>
    <col min="10" max="10" width="2.28515625" style="1" customWidth="1"/>
    <col min="11" max="11" width="1.42578125" style="1" customWidth="1"/>
    <col min="12" max="12" width="32.5703125" style="1" customWidth="1"/>
    <col min="13" max="13" width="10.28515625" style="1" customWidth="1"/>
    <col min="14" max="14" width="7.7109375" style="1" customWidth="1"/>
    <col min="15" max="15" width="22.140625" style="1" customWidth="1"/>
    <col min="16" max="16" width="2.5703125" style="1" customWidth="1"/>
    <col min="17" max="17" width="26.5703125" style="1" customWidth="1"/>
    <col min="18" max="19" width="9.140625" style="1" hidden="1" customWidth="1"/>
    <col min="20" max="20" width="9.140625" style="47" hidden="1" customWidth="1"/>
    <col min="21" max="261" width="9.140625" style="1"/>
    <col min="262" max="263" width="5" style="1" customWidth="1"/>
    <col min="264" max="264" width="55.5703125" style="1" customWidth="1"/>
    <col min="265" max="265" width="11.5703125" style="1" customWidth="1"/>
    <col min="266" max="272" width="9.140625" style="1"/>
    <col min="273" max="276" width="0" style="1" hidden="1" customWidth="1"/>
    <col min="277" max="517" width="9.140625" style="1"/>
    <col min="518" max="519" width="5" style="1" customWidth="1"/>
    <col min="520" max="520" width="55.5703125" style="1" customWidth="1"/>
    <col min="521" max="521" width="11.5703125" style="1" customWidth="1"/>
    <col min="522" max="528" width="9.140625" style="1"/>
    <col min="529" max="532" width="0" style="1" hidden="1" customWidth="1"/>
    <col min="533" max="773" width="9.140625" style="1"/>
    <col min="774" max="775" width="5" style="1" customWidth="1"/>
    <col min="776" max="776" width="55.5703125" style="1" customWidth="1"/>
    <col min="777" max="777" width="11.5703125" style="1" customWidth="1"/>
    <col min="778" max="784" width="9.140625" style="1"/>
    <col min="785" max="788" width="0" style="1" hidden="1" customWidth="1"/>
    <col min="789" max="1029" width="9.140625" style="1"/>
    <col min="1030" max="1031" width="5" style="1" customWidth="1"/>
    <col min="1032" max="1032" width="55.5703125" style="1" customWidth="1"/>
    <col min="1033" max="1033" width="11.5703125" style="1" customWidth="1"/>
    <col min="1034" max="1040" width="9.140625" style="1"/>
    <col min="1041" max="1044" width="0" style="1" hidden="1" customWidth="1"/>
    <col min="1045" max="1285" width="9.140625" style="1"/>
    <col min="1286" max="1287" width="5" style="1" customWidth="1"/>
    <col min="1288" max="1288" width="55.5703125" style="1" customWidth="1"/>
    <col min="1289" max="1289" width="11.5703125" style="1" customWidth="1"/>
    <col min="1290" max="1296" width="9.140625" style="1"/>
    <col min="1297" max="1300" width="0" style="1" hidden="1" customWidth="1"/>
    <col min="1301" max="1541" width="9.140625" style="1"/>
    <col min="1542" max="1543" width="5" style="1" customWidth="1"/>
    <col min="1544" max="1544" width="55.5703125" style="1" customWidth="1"/>
    <col min="1545" max="1545" width="11.5703125" style="1" customWidth="1"/>
    <col min="1546" max="1552" width="9.140625" style="1"/>
    <col min="1553" max="1556" width="0" style="1" hidden="1" customWidth="1"/>
    <col min="1557" max="1797" width="9.140625" style="1"/>
    <col min="1798" max="1799" width="5" style="1" customWidth="1"/>
    <col min="1800" max="1800" width="55.5703125" style="1" customWidth="1"/>
    <col min="1801" max="1801" width="11.5703125" style="1" customWidth="1"/>
    <col min="1802" max="1808" width="9.140625" style="1"/>
    <col min="1809" max="1812" width="0" style="1" hidden="1" customWidth="1"/>
    <col min="1813" max="2053" width="9.140625" style="1"/>
    <col min="2054" max="2055" width="5" style="1" customWidth="1"/>
    <col min="2056" max="2056" width="55.5703125" style="1" customWidth="1"/>
    <col min="2057" max="2057" width="11.5703125" style="1" customWidth="1"/>
    <col min="2058" max="2064" width="9.140625" style="1"/>
    <col min="2065" max="2068" width="0" style="1" hidden="1" customWidth="1"/>
    <col min="2069" max="2309" width="9.140625" style="1"/>
    <col min="2310" max="2311" width="5" style="1" customWidth="1"/>
    <col min="2312" max="2312" width="55.5703125" style="1" customWidth="1"/>
    <col min="2313" max="2313" width="11.5703125" style="1" customWidth="1"/>
    <col min="2314" max="2320" width="9.140625" style="1"/>
    <col min="2321" max="2324" width="0" style="1" hidden="1" customWidth="1"/>
    <col min="2325" max="2565" width="9.140625" style="1"/>
    <col min="2566" max="2567" width="5" style="1" customWidth="1"/>
    <col min="2568" max="2568" width="55.5703125" style="1" customWidth="1"/>
    <col min="2569" max="2569" width="11.5703125" style="1" customWidth="1"/>
    <col min="2570" max="2576" width="9.140625" style="1"/>
    <col min="2577" max="2580" width="0" style="1" hidden="1" customWidth="1"/>
    <col min="2581" max="2821" width="9.140625" style="1"/>
    <col min="2822" max="2823" width="5" style="1" customWidth="1"/>
    <col min="2824" max="2824" width="55.5703125" style="1" customWidth="1"/>
    <col min="2825" max="2825" width="11.5703125" style="1" customWidth="1"/>
    <col min="2826" max="2832" width="9.140625" style="1"/>
    <col min="2833" max="2836" width="0" style="1" hidden="1" customWidth="1"/>
    <col min="2837" max="3077" width="9.140625" style="1"/>
    <col min="3078" max="3079" width="5" style="1" customWidth="1"/>
    <col min="3080" max="3080" width="55.5703125" style="1" customWidth="1"/>
    <col min="3081" max="3081" width="11.5703125" style="1" customWidth="1"/>
    <col min="3082" max="3088" width="9.140625" style="1"/>
    <col min="3089" max="3092" width="0" style="1" hidden="1" customWidth="1"/>
    <col min="3093" max="3333" width="9.140625" style="1"/>
    <col min="3334" max="3335" width="5" style="1" customWidth="1"/>
    <col min="3336" max="3336" width="55.5703125" style="1" customWidth="1"/>
    <col min="3337" max="3337" width="11.5703125" style="1" customWidth="1"/>
    <col min="3338" max="3344" width="9.140625" style="1"/>
    <col min="3345" max="3348" width="0" style="1" hidden="1" customWidth="1"/>
    <col min="3349" max="3589" width="9.140625" style="1"/>
    <col min="3590" max="3591" width="5" style="1" customWidth="1"/>
    <col min="3592" max="3592" width="55.5703125" style="1" customWidth="1"/>
    <col min="3593" max="3593" width="11.5703125" style="1" customWidth="1"/>
    <col min="3594" max="3600" width="9.140625" style="1"/>
    <col min="3601" max="3604" width="0" style="1" hidden="1" customWidth="1"/>
    <col min="3605" max="3845" width="9.140625" style="1"/>
    <col min="3846" max="3847" width="5" style="1" customWidth="1"/>
    <col min="3848" max="3848" width="55.5703125" style="1" customWidth="1"/>
    <col min="3849" max="3849" width="11.5703125" style="1" customWidth="1"/>
    <col min="3850" max="3856" width="9.140625" style="1"/>
    <col min="3857" max="3860" width="0" style="1" hidden="1" customWidth="1"/>
    <col min="3861" max="4101" width="9.140625" style="1"/>
    <col min="4102" max="4103" width="5" style="1" customWidth="1"/>
    <col min="4104" max="4104" width="55.5703125" style="1" customWidth="1"/>
    <col min="4105" max="4105" width="11.5703125" style="1" customWidth="1"/>
    <col min="4106" max="4112" width="9.140625" style="1"/>
    <col min="4113" max="4116" width="0" style="1" hidden="1" customWidth="1"/>
    <col min="4117" max="4357" width="9.140625" style="1"/>
    <col min="4358" max="4359" width="5" style="1" customWidth="1"/>
    <col min="4360" max="4360" width="55.5703125" style="1" customWidth="1"/>
    <col min="4361" max="4361" width="11.5703125" style="1" customWidth="1"/>
    <col min="4362" max="4368" width="9.140625" style="1"/>
    <col min="4369" max="4372" width="0" style="1" hidden="1" customWidth="1"/>
    <col min="4373" max="4613" width="9.140625" style="1"/>
    <col min="4614" max="4615" width="5" style="1" customWidth="1"/>
    <col min="4616" max="4616" width="55.5703125" style="1" customWidth="1"/>
    <col min="4617" max="4617" width="11.5703125" style="1" customWidth="1"/>
    <col min="4618" max="4624" width="9.140625" style="1"/>
    <col min="4625" max="4628" width="0" style="1" hidden="1" customWidth="1"/>
    <col min="4629" max="4869" width="9.140625" style="1"/>
    <col min="4870" max="4871" width="5" style="1" customWidth="1"/>
    <col min="4872" max="4872" width="55.5703125" style="1" customWidth="1"/>
    <col min="4873" max="4873" width="11.5703125" style="1" customWidth="1"/>
    <col min="4874" max="4880" width="9.140625" style="1"/>
    <col min="4881" max="4884" width="0" style="1" hidden="1" customWidth="1"/>
    <col min="4885" max="5125" width="9.140625" style="1"/>
    <col min="5126" max="5127" width="5" style="1" customWidth="1"/>
    <col min="5128" max="5128" width="55.5703125" style="1" customWidth="1"/>
    <col min="5129" max="5129" width="11.5703125" style="1" customWidth="1"/>
    <col min="5130" max="5136" width="9.140625" style="1"/>
    <col min="5137" max="5140" width="0" style="1" hidden="1" customWidth="1"/>
    <col min="5141" max="5381" width="9.140625" style="1"/>
    <col min="5382" max="5383" width="5" style="1" customWidth="1"/>
    <col min="5384" max="5384" width="55.5703125" style="1" customWidth="1"/>
    <col min="5385" max="5385" width="11.5703125" style="1" customWidth="1"/>
    <col min="5386" max="5392" width="9.140625" style="1"/>
    <col min="5393" max="5396" width="0" style="1" hidden="1" customWidth="1"/>
    <col min="5397" max="5637" width="9.140625" style="1"/>
    <col min="5638" max="5639" width="5" style="1" customWidth="1"/>
    <col min="5640" max="5640" width="55.5703125" style="1" customWidth="1"/>
    <col min="5641" max="5641" width="11.5703125" style="1" customWidth="1"/>
    <col min="5642" max="5648" width="9.140625" style="1"/>
    <col min="5649" max="5652" width="0" style="1" hidden="1" customWidth="1"/>
    <col min="5653" max="5893" width="9.140625" style="1"/>
    <col min="5894" max="5895" width="5" style="1" customWidth="1"/>
    <col min="5896" max="5896" width="55.5703125" style="1" customWidth="1"/>
    <col min="5897" max="5897" width="11.5703125" style="1" customWidth="1"/>
    <col min="5898" max="5904" width="9.140625" style="1"/>
    <col min="5905" max="5908" width="0" style="1" hidden="1" customWidth="1"/>
    <col min="5909" max="6149" width="9.140625" style="1"/>
    <col min="6150" max="6151" width="5" style="1" customWidth="1"/>
    <col min="6152" max="6152" width="55.5703125" style="1" customWidth="1"/>
    <col min="6153" max="6153" width="11.5703125" style="1" customWidth="1"/>
    <col min="6154" max="6160" width="9.140625" style="1"/>
    <col min="6161" max="6164" width="0" style="1" hidden="1" customWidth="1"/>
    <col min="6165" max="6405" width="9.140625" style="1"/>
    <col min="6406" max="6407" width="5" style="1" customWidth="1"/>
    <col min="6408" max="6408" width="55.5703125" style="1" customWidth="1"/>
    <col min="6409" max="6409" width="11.5703125" style="1" customWidth="1"/>
    <col min="6410" max="6416" width="9.140625" style="1"/>
    <col min="6417" max="6420" width="0" style="1" hidden="1" customWidth="1"/>
    <col min="6421" max="6661" width="9.140625" style="1"/>
    <col min="6662" max="6663" width="5" style="1" customWidth="1"/>
    <col min="6664" max="6664" width="55.5703125" style="1" customWidth="1"/>
    <col min="6665" max="6665" width="11.5703125" style="1" customWidth="1"/>
    <col min="6666" max="6672" width="9.140625" style="1"/>
    <col min="6673" max="6676" width="0" style="1" hidden="1" customWidth="1"/>
    <col min="6677" max="6917" width="9.140625" style="1"/>
    <col min="6918" max="6919" width="5" style="1" customWidth="1"/>
    <col min="6920" max="6920" width="55.5703125" style="1" customWidth="1"/>
    <col min="6921" max="6921" width="11.5703125" style="1" customWidth="1"/>
    <col min="6922" max="6928" width="9.140625" style="1"/>
    <col min="6929" max="6932" width="0" style="1" hidden="1" customWidth="1"/>
    <col min="6933" max="7173" width="9.140625" style="1"/>
    <col min="7174" max="7175" width="5" style="1" customWidth="1"/>
    <col min="7176" max="7176" width="55.5703125" style="1" customWidth="1"/>
    <col min="7177" max="7177" width="11.5703125" style="1" customWidth="1"/>
    <col min="7178" max="7184" width="9.140625" style="1"/>
    <col min="7185" max="7188" width="0" style="1" hidden="1" customWidth="1"/>
    <col min="7189" max="7429" width="9.140625" style="1"/>
    <col min="7430" max="7431" width="5" style="1" customWidth="1"/>
    <col min="7432" max="7432" width="55.5703125" style="1" customWidth="1"/>
    <col min="7433" max="7433" width="11.5703125" style="1" customWidth="1"/>
    <col min="7434" max="7440" width="9.140625" style="1"/>
    <col min="7441" max="7444" width="0" style="1" hidden="1" customWidth="1"/>
    <col min="7445" max="7685" width="9.140625" style="1"/>
    <col min="7686" max="7687" width="5" style="1" customWidth="1"/>
    <col min="7688" max="7688" width="55.5703125" style="1" customWidth="1"/>
    <col min="7689" max="7689" width="11.5703125" style="1" customWidth="1"/>
    <col min="7690" max="7696" width="9.140625" style="1"/>
    <col min="7697" max="7700" width="0" style="1" hidden="1" customWidth="1"/>
    <col min="7701" max="7941" width="9.140625" style="1"/>
    <col min="7942" max="7943" width="5" style="1" customWidth="1"/>
    <col min="7944" max="7944" width="55.5703125" style="1" customWidth="1"/>
    <col min="7945" max="7945" width="11.5703125" style="1" customWidth="1"/>
    <col min="7946" max="7952" width="9.140625" style="1"/>
    <col min="7953" max="7956" width="0" style="1" hidden="1" customWidth="1"/>
    <col min="7957" max="8197" width="9.140625" style="1"/>
    <col min="8198" max="8199" width="5" style="1" customWidth="1"/>
    <col min="8200" max="8200" width="55.5703125" style="1" customWidth="1"/>
    <col min="8201" max="8201" width="11.5703125" style="1" customWidth="1"/>
    <col min="8202" max="8208" width="9.140625" style="1"/>
    <col min="8209" max="8212" width="0" style="1" hidden="1" customWidth="1"/>
    <col min="8213" max="8453" width="9.140625" style="1"/>
    <col min="8454" max="8455" width="5" style="1" customWidth="1"/>
    <col min="8456" max="8456" width="55.5703125" style="1" customWidth="1"/>
    <col min="8457" max="8457" width="11.5703125" style="1" customWidth="1"/>
    <col min="8458" max="8464" width="9.140625" style="1"/>
    <col min="8465" max="8468" width="0" style="1" hidden="1" customWidth="1"/>
    <col min="8469" max="8709" width="9.140625" style="1"/>
    <col min="8710" max="8711" width="5" style="1" customWidth="1"/>
    <col min="8712" max="8712" width="55.5703125" style="1" customWidth="1"/>
    <col min="8713" max="8713" width="11.5703125" style="1" customWidth="1"/>
    <col min="8714" max="8720" width="9.140625" style="1"/>
    <col min="8721" max="8724" width="0" style="1" hidden="1" customWidth="1"/>
    <col min="8725" max="8965" width="9.140625" style="1"/>
    <col min="8966" max="8967" width="5" style="1" customWidth="1"/>
    <col min="8968" max="8968" width="55.5703125" style="1" customWidth="1"/>
    <col min="8969" max="8969" width="11.5703125" style="1" customWidth="1"/>
    <col min="8970" max="8976" width="9.140625" style="1"/>
    <col min="8977" max="8980" width="0" style="1" hidden="1" customWidth="1"/>
    <col min="8981" max="9221" width="9.140625" style="1"/>
    <col min="9222" max="9223" width="5" style="1" customWidth="1"/>
    <col min="9224" max="9224" width="55.5703125" style="1" customWidth="1"/>
    <col min="9225" max="9225" width="11.5703125" style="1" customWidth="1"/>
    <col min="9226" max="9232" width="9.140625" style="1"/>
    <col min="9233" max="9236" width="0" style="1" hidden="1" customWidth="1"/>
    <col min="9237" max="9477" width="9.140625" style="1"/>
    <col min="9478" max="9479" width="5" style="1" customWidth="1"/>
    <col min="9480" max="9480" width="55.5703125" style="1" customWidth="1"/>
    <col min="9481" max="9481" width="11.5703125" style="1" customWidth="1"/>
    <col min="9482" max="9488" width="9.140625" style="1"/>
    <col min="9489" max="9492" width="0" style="1" hidden="1" customWidth="1"/>
    <col min="9493" max="9733" width="9.140625" style="1"/>
    <col min="9734" max="9735" width="5" style="1" customWidth="1"/>
    <col min="9736" max="9736" width="55.5703125" style="1" customWidth="1"/>
    <col min="9737" max="9737" width="11.5703125" style="1" customWidth="1"/>
    <col min="9738" max="9744" width="9.140625" style="1"/>
    <col min="9745" max="9748" width="0" style="1" hidden="1" customWidth="1"/>
    <col min="9749" max="9989" width="9.140625" style="1"/>
    <col min="9990" max="9991" width="5" style="1" customWidth="1"/>
    <col min="9992" max="9992" width="55.5703125" style="1" customWidth="1"/>
    <col min="9993" max="9993" width="11.5703125" style="1" customWidth="1"/>
    <col min="9994" max="10000" width="9.140625" style="1"/>
    <col min="10001" max="10004" width="0" style="1" hidden="1" customWidth="1"/>
    <col min="10005" max="10245" width="9.140625" style="1"/>
    <col min="10246" max="10247" width="5" style="1" customWidth="1"/>
    <col min="10248" max="10248" width="55.5703125" style="1" customWidth="1"/>
    <col min="10249" max="10249" width="11.5703125" style="1" customWidth="1"/>
    <col min="10250" max="10256" width="9.140625" style="1"/>
    <col min="10257" max="10260" width="0" style="1" hidden="1" customWidth="1"/>
    <col min="10261" max="10501" width="9.140625" style="1"/>
    <col min="10502" max="10503" width="5" style="1" customWidth="1"/>
    <col min="10504" max="10504" width="55.5703125" style="1" customWidth="1"/>
    <col min="10505" max="10505" width="11.5703125" style="1" customWidth="1"/>
    <col min="10506" max="10512" width="9.140625" style="1"/>
    <col min="10513" max="10516" width="0" style="1" hidden="1" customWidth="1"/>
    <col min="10517" max="10757" width="9.140625" style="1"/>
    <col min="10758" max="10759" width="5" style="1" customWidth="1"/>
    <col min="10760" max="10760" width="55.5703125" style="1" customWidth="1"/>
    <col min="10761" max="10761" width="11.5703125" style="1" customWidth="1"/>
    <col min="10762" max="10768" width="9.140625" style="1"/>
    <col min="10769" max="10772" width="0" style="1" hidden="1" customWidth="1"/>
    <col min="10773" max="11013" width="9.140625" style="1"/>
    <col min="11014" max="11015" width="5" style="1" customWidth="1"/>
    <col min="11016" max="11016" width="55.5703125" style="1" customWidth="1"/>
    <col min="11017" max="11017" width="11.5703125" style="1" customWidth="1"/>
    <col min="11018" max="11024" width="9.140625" style="1"/>
    <col min="11025" max="11028" width="0" style="1" hidden="1" customWidth="1"/>
    <col min="11029" max="11269" width="9.140625" style="1"/>
    <col min="11270" max="11271" width="5" style="1" customWidth="1"/>
    <col min="11272" max="11272" width="55.5703125" style="1" customWidth="1"/>
    <col min="11273" max="11273" width="11.5703125" style="1" customWidth="1"/>
    <col min="11274" max="11280" width="9.140625" style="1"/>
    <col min="11281" max="11284" width="0" style="1" hidden="1" customWidth="1"/>
    <col min="11285" max="11525" width="9.140625" style="1"/>
    <col min="11526" max="11527" width="5" style="1" customWidth="1"/>
    <col min="11528" max="11528" width="55.5703125" style="1" customWidth="1"/>
    <col min="11529" max="11529" width="11.5703125" style="1" customWidth="1"/>
    <col min="11530" max="11536" width="9.140625" style="1"/>
    <col min="11537" max="11540" width="0" style="1" hidden="1" customWidth="1"/>
    <col min="11541" max="11781" width="9.140625" style="1"/>
    <col min="11782" max="11783" width="5" style="1" customWidth="1"/>
    <col min="11784" max="11784" width="55.5703125" style="1" customWidth="1"/>
    <col min="11785" max="11785" width="11.5703125" style="1" customWidth="1"/>
    <col min="11786" max="11792" width="9.140625" style="1"/>
    <col min="11793" max="11796" width="0" style="1" hidden="1" customWidth="1"/>
    <col min="11797" max="12037" width="9.140625" style="1"/>
    <col min="12038" max="12039" width="5" style="1" customWidth="1"/>
    <col min="12040" max="12040" width="55.5703125" style="1" customWidth="1"/>
    <col min="12041" max="12041" width="11.5703125" style="1" customWidth="1"/>
    <col min="12042" max="12048" width="9.140625" style="1"/>
    <col min="12049" max="12052" width="0" style="1" hidden="1" customWidth="1"/>
    <col min="12053" max="12293" width="9.140625" style="1"/>
    <col min="12294" max="12295" width="5" style="1" customWidth="1"/>
    <col min="12296" max="12296" width="55.5703125" style="1" customWidth="1"/>
    <col min="12297" max="12297" width="11.5703125" style="1" customWidth="1"/>
    <col min="12298" max="12304" width="9.140625" style="1"/>
    <col min="12305" max="12308" width="0" style="1" hidden="1" customWidth="1"/>
    <col min="12309" max="12549" width="9.140625" style="1"/>
    <col min="12550" max="12551" width="5" style="1" customWidth="1"/>
    <col min="12552" max="12552" width="55.5703125" style="1" customWidth="1"/>
    <col min="12553" max="12553" width="11.5703125" style="1" customWidth="1"/>
    <col min="12554" max="12560" width="9.140625" style="1"/>
    <col min="12561" max="12564" width="0" style="1" hidden="1" customWidth="1"/>
    <col min="12565" max="12805" width="9.140625" style="1"/>
    <col min="12806" max="12807" width="5" style="1" customWidth="1"/>
    <col min="12808" max="12808" width="55.5703125" style="1" customWidth="1"/>
    <col min="12809" max="12809" width="11.5703125" style="1" customWidth="1"/>
    <col min="12810" max="12816" width="9.140625" style="1"/>
    <col min="12817" max="12820" width="0" style="1" hidden="1" customWidth="1"/>
    <col min="12821" max="13061" width="9.140625" style="1"/>
    <col min="13062" max="13063" width="5" style="1" customWidth="1"/>
    <col min="13064" max="13064" width="55.5703125" style="1" customWidth="1"/>
    <col min="13065" max="13065" width="11.5703125" style="1" customWidth="1"/>
    <col min="13066" max="13072" width="9.140625" style="1"/>
    <col min="13073" max="13076" width="0" style="1" hidden="1" customWidth="1"/>
    <col min="13077" max="13317" width="9.140625" style="1"/>
    <col min="13318" max="13319" width="5" style="1" customWidth="1"/>
    <col min="13320" max="13320" width="55.5703125" style="1" customWidth="1"/>
    <col min="13321" max="13321" width="11.5703125" style="1" customWidth="1"/>
    <col min="13322" max="13328" width="9.140625" style="1"/>
    <col min="13329" max="13332" width="0" style="1" hidden="1" customWidth="1"/>
    <col min="13333" max="13573" width="9.140625" style="1"/>
    <col min="13574" max="13575" width="5" style="1" customWidth="1"/>
    <col min="13576" max="13576" width="55.5703125" style="1" customWidth="1"/>
    <col min="13577" max="13577" width="11.5703125" style="1" customWidth="1"/>
    <col min="13578" max="13584" width="9.140625" style="1"/>
    <col min="13585" max="13588" width="0" style="1" hidden="1" customWidth="1"/>
    <col min="13589" max="13829" width="9.140625" style="1"/>
    <col min="13830" max="13831" width="5" style="1" customWidth="1"/>
    <col min="13832" max="13832" width="55.5703125" style="1" customWidth="1"/>
    <col min="13833" max="13833" width="11.5703125" style="1" customWidth="1"/>
    <col min="13834" max="13840" width="9.140625" style="1"/>
    <col min="13841" max="13844" width="0" style="1" hidden="1" customWidth="1"/>
    <col min="13845" max="14085" width="9.140625" style="1"/>
    <col min="14086" max="14087" width="5" style="1" customWidth="1"/>
    <col min="14088" max="14088" width="55.5703125" style="1" customWidth="1"/>
    <col min="14089" max="14089" width="11.5703125" style="1" customWidth="1"/>
    <col min="14090" max="14096" width="9.140625" style="1"/>
    <col min="14097" max="14100" width="0" style="1" hidden="1" customWidth="1"/>
    <col min="14101" max="14341" width="9.140625" style="1"/>
    <col min="14342" max="14343" width="5" style="1" customWidth="1"/>
    <col min="14344" max="14344" width="55.5703125" style="1" customWidth="1"/>
    <col min="14345" max="14345" width="11.5703125" style="1" customWidth="1"/>
    <col min="14346" max="14352" width="9.140625" style="1"/>
    <col min="14353" max="14356" width="0" style="1" hidden="1" customWidth="1"/>
    <col min="14357" max="14597" width="9.140625" style="1"/>
    <col min="14598" max="14599" width="5" style="1" customWidth="1"/>
    <col min="14600" max="14600" width="55.5703125" style="1" customWidth="1"/>
    <col min="14601" max="14601" width="11.5703125" style="1" customWidth="1"/>
    <col min="14602" max="14608" width="9.140625" style="1"/>
    <col min="14609" max="14612" width="0" style="1" hidden="1" customWidth="1"/>
    <col min="14613" max="14853" width="9.140625" style="1"/>
    <col min="14854" max="14855" width="5" style="1" customWidth="1"/>
    <col min="14856" max="14856" width="55.5703125" style="1" customWidth="1"/>
    <col min="14857" max="14857" width="11.5703125" style="1" customWidth="1"/>
    <col min="14858" max="14864" width="9.140625" style="1"/>
    <col min="14865" max="14868" width="0" style="1" hidden="1" customWidth="1"/>
    <col min="14869" max="15109" width="9.140625" style="1"/>
    <col min="15110" max="15111" width="5" style="1" customWidth="1"/>
    <col min="15112" max="15112" width="55.5703125" style="1" customWidth="1"/>
    <col min="15113" max="15113" width="11.5703125" style="1" customWidth="1"/>
    <col min="15114" max="15120" width="9.140625" style="1"/>
    <col min="15121" max="15124" width="0" style="1" hidden="1" customWidth="1"/>
    <col min="15125" max="15365" width="9.140625" style="1"/>
    <col min="15366" max="15367" width="5" style="1" customWidth="1"/>
    <col min="15368" max="15368" width="55.5703125" style="1" customWidth="1"/>
    <col min="15369" max="15369" width="11.5703125" style="1" customWidth="1"/>
    <col min="15370" max="15376" width="9.140625" style="1"/>
    <col min="15377" max="15380" width="0" style="1" hidden="1" customWidth="1"/>
    <col min="15381" max="15621" width="9.140625" style="1"/>
    <col min="15622" max="15623" width="5" style="1" customWidth="1"/>
    <col min="15624" max="15624" width="55.5703125" style="1" customWidth="1"/>
    <col min="15625" max="15625" width="11.5703125" style="1" customWidth="1"/>
    <col min="15626" max="15632" width="9.140625" style="1"/>
    <col min="15633" max="15636" width="0" style="1" hidden="1" customWidth="1"/>
    <col min="15637" max="15877" width="9.140625" style="1"/>
    <col min="15878" max="15879" width="5" style="1" customWidth="1"/>
    <col min="15880" max="15880" width="55.5703125" style="1" customWidth="1"/>
    <col min="15881" max="15881" width="11.5703125" style="1" customWidth="1"/>
    <col min="15882" max="15888" width="9.140625" style="1"/>
    <col min="15889" max="15892" width="0" style="1" hidden="1" customWidth="1"/>
    <col min="15893" max="16133" width="9.140625" style="1"/>
    <col min="16134" max="16135" width="5" style="1" customWidth="1"/>
    <col min="16136" max="16136" width="55.5703125" style="1" customWidth="1"/>
    <col min="16137" max="16137" width="11.5703125" style="1" customWidth="1"/>
    <col min="16138" max="16144" width="9.140625" style="1"/>
    <col min="16145" max="16148" width="0" style="1" hidden="1" customWidth="1"/>
    <col min="16149" max="16384" width="9.140625" style="1"/>
  </cols>
  <sheetData>
    <row r="1" spans="1:36">
      <c r="A1" s="95"/>
      <c r="B1" s="95"/>
      <c r="C1" s="95"/>
      <c r="D1" s="94"/>
      <c r="E1" s="94"/>
      <c r="F1" s="94"/>
      <c r="G1" s="95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100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</row>
    <row r="2" spans="1:36" ht="6" customHeight="1" thickBot="1">
      <c r="A2" s="98"/>
      <c r="B2" s="98"/>
      <c r="C2" s="98"/>
      <c r="D2" s="98"/>
      <c r="E2" s="98"/>
      <c r="F2" s="98"/>
      <c r="G2" s="98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100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</row>
    <row r="3" spans="1:36" ht="15.75" customHeight="1" thickBot="1">
      <c r="A3" s="98"/>
      <c r="B3" s="12"/>
      <c r="C3" s="13"/>
      <c r="D3" s="76" t="s">
        <v>177</v>
      </c>
      <c r="E3" s="76"/>
      <c r="F3" s="76"/>
      <c r="G3" s="76"/>
      <c r="H3" s="76"/>
      <c r="I3" s="77"/>
      <c r="J3" s="91"/>
      <c r="K3" s="34"/>
      <c r="L3" s="35"/>
      <c r="M3" s="35"/>
      <c r="N3" s="35"/>
      <c r="O3" s="35"/>
      <c r="P3" s="36"/>
      <c r="Q3" s="89"/>
      <c r="R3" s="89"/>
      <c r="S3" s="89"/>
      <c r="T3" s="100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</row>
    <row r="4" spans="1:36" ht="26.25" customHeight="1" thickBot="1">
      <c r="A4" s="98"/>
      <c r="B4" s="14"/>
      <c r="C4" s="81" t="s">
        <v>223</v>
      </c>
      <c r="D4" s="82"/>
      <c r="E4" s="82"/>
      <c r="F4" s="82"/>
      <c r="G4" s="83"/>
      <c r="H4" s="74"/>
      <c r="I4" s="23"/>
      <c r="J4" s="91"/>
      <c r="K4" s="37"/>
      <c r="L4" s="78" t="s">
        <v>223</v>
      </c>
      <c r="M4" s="79"/>
      <c r="N4" s="79"/>
      <c r="O4" s="80"/>
      <c r="P4" s="38"/>
      <c r="Q4" s="89"/>
      <c r="R4" s="89"/>
      <c r="S4" s="89"/>
      <c r="T4" s="100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</row>
    <row r="5" spans="1:36" ht="14.25" customHeight="1" thickBot="1">
      <c r="A5" s="98"/>
      <c r="B5" s="14"/>
      <c r="C5" s="16" t="s">
        <v>202</v>
      </c>
      <c r="D5" s="20"/>
      <c r="E5" s="20"/>
      <c r="F5" s="21"/>
      <c r="G5" s="22"/>
      <c r="H5" s="22"/>
      <c r="I5" s="23"/>
      <c r="J5" s="91"/>
      <c r="K5" s="37"/>
      <c r="L5" s="39"/>
      <c r="M5" s="39"/>
      <c r="N5" s="39"/>
      <c r="O5" s="39"/>
      <c r="P5" s="38"/>
      <c r="Q5" s="89"/>
      <c r="R5" s="89"/>
      <c r="S5" s="89"/>
      <c r="T5" s="100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</row>
    <row r="6" spans="1:36" ht="15.75" customHeight="1" thickBot="1">
      <c r="A6" s="98"/>
      <c r="B6" s="14"/>
      <c r="C6" s="15" t="s">
        <v>194</v>
      </c>
      <c r="D6" s="54">
        <v>0</v>
      </c>
      <c r="E6" s="50" t="s">
        <v>176</v>
      </c>
      <c r="F6" s="21"/>
      <c r="G6" s="22"/>
      <c r="H6" s="22"/>
      <c r="I6" s="23"/>
      <c r="J6" s="91"/>
      <c r="K6" s="37"/>
      <c r="L6" s="45" t="s">
        <v>178</v>
      </c>
      <c r="M6" s="54">
        <v>0.04</v>
      </c>
      <c r="N6" s="39" t="s">
        <v>192</v>
      </c>
      <c r="O6" s="39"/>
      <c r="P6" s="40"/>
      <c r="Q6" s="89"/>
      <c r="R6" s="89"/>
      <c r="S6" s="101"/>
      <c r="T6" s="100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</row>
    <row r="7" spans="1:36" ht="15.75" customHeight="1" thickBot="1">
      <c r="A7" s="98"/>
      <c r="B7" s="14"/>
      <c r="C7" s="15" t="s">
        <v>195</v>
      </c>
      <c r="D7" s="54">
        <v>50</v>
      </c>
      <c r="E7" s="50" t="s">
        <v>176</v>
      </c>
      <c r="F7" s="21"/>
      <c r="G7" s="22"/>
      <c r="H7" s="22"/>
      <c r="I7" s="23"/>
      <c r="J7" s="91"/>
      <c r="K7" s="37"/>
      <c r="L7" s="45" t="s">
        <v>179</v>
      </c>
      <c r="M7" s="54">
        <v>9</v>
      </c>
      <c r="N7" s="39" t="s">
        <v>192</v>
      </c>
      <c r="O7" s="39"/>
      <c r="P7" s="40"/>
      <c r="Q7" s="89"/>
      <c r="R7" s="89"/>
      <c r="S7" s="102">
        <v>1</v>
      </c>
      <c r="T7" s="100" t="s">
        <v>0</v>
      </c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</row>
    <row r="8" spans="1:36" ht="15.75" customHeight="1" thickBot="1">
      <c r="A8" s="98"/>
      <c r="B8" s="14"/>
      <c r="C8" s="15" t="s">
        <v>212</v>
      </c>
      <c r="D8" s="54"/>
      <c r="E8" s="15"/>
      <c r="F8" s="21"/>
      <c r="G8" s="22"/>
      <c r="H8" s="22"/>
      <c r="I8" s="23"/>
      <c r="J8" s="91"/>
      <c r="K8" s="37"/>
      <c r="L8" s="45" t="s">
        <v>180</v>
      </c>
      <c r="M8" s="54">
        <v>150</v>
      </c>
      <c r="N8" s="39" t="s">
        <v>191</v>
      </c>
      <c r="O8" s="39"/>
      <c r="P8" s="40"/>
      <c r="Q8" s="89"/>
      <c r="R8" s="89"/>
      <c r="S8" s="102"/>
      <c r="T8" s="100" t="s">
        <v>1</v>
      </c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</row>
    <row r="9" spans="1:36" ht="15.75" customHeight="1" thickBot="1">
      <c r="A9" s="98"/>
      <c r="B9" s="14"/>
      <c r="C9" s="15" t="str">
        <f>IF(S13=1,"","Enter Pump Inlet Diameter:")</f>
        <v>Enter Pump Inlet Diameter:</v>
      </c>
      <c r="D9" s="54">
        <v>1.2699999999999999E-2</v>
      </c>
      <c r="E9" s="50" t="str">
        <f>IF(C9="","","Meter")</f>
        <v>Meter</v>
      </c>
      <c r="F9" s="21"/>
      <c r="G9" s="22"/>
      <c r="H9" s="22"/>
      <c r="I9" s="23"/>
      <c r="J9" s="91"/>
      <c r="K9" s="37"/>
      <c r="L9" s="45" t="s">
        <v>181</v>
      </c>
      <c r="M9" s="54">
        <v>1</v>
      </c>
      <c r="N9" s="39"/>
      <c r="O9" s="39"/>
      <c r="P9" s="40"/>
      <c r="Q9" s="89"/>
      <c r="R9" s="89"/>
      <c r="S9" s="102">
        <v>1</v>
      </c>
      <c r="T9" s="100" t="s">
        <v>2</v>
      </c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</row>
    <row r="10" spans="1:36" ht="15.75" customHeight="1" thickBot="1">
      <c r="A10" s="98"/>
      <c r="B10" s="14"/>
      <c r="C10" s="15" t="str">
        <f>IF(S13=1,"","Enter Pump Outlet Diameter:")</f>
        <v>Enter Pump Outlet Diameter:</v>
      </c>
      <c r="D10" s="54">
        <v>1.2699999999999999E-2</v>
      </c>
      <c r="E10" s="50" t="str">
        <f>IF(C10="","","Meter")</f>
        <v>Meter</v>
      </c>
      <c r="F10" s="21"/>
      <c r="G10" s="24"/>
      <c r="H10" s="22"/>
      <c r="I10" s="23"/>
      <c r="J10" s="91"/>
      <c r="K10" s="37"/>
      <c r="L10" s="45" t="s">
        <v>182</v>
      </c>
      <c r="M10" s="54">
        <v>9.8000000000000007</v>
      </c>
      <c r="N10" s="39" t="s">
        <v>183</v>
      </c>
      <c r="O10" s="39"/>
      <c r="P10" s="40"/>
      <c r="Q10" s="89"/>
      <c r="R10" s="89"/>
      <c r="S10" s="102"/>
      <c r="T10" s="100" t="s">
        <v>3</v>
      </c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</row>
    <row r="11" spans="1:36" ht="15.75" customHeight="1" thickBot="1">
      <c r="A11" s="98"/>
      <c r="B11" s="14"/>
      <c r="C11" s="15" t="s">
        <v>213</v>
      </c>
      <c r="D11" s="54">
        <v>1000</v>
      </c>
      <c r="E11" s="50" t="s">
        <v>199</v>
      </c>
      <c r="F11" s="21"/>
      <c r="G11" s="22"/>
      <c r="H11" s="22"/>
      <c r="I11" s="23"/>
      <c r="J11" s="91"/>
      <c r="K11" s="37"/>
      <c r="L11" s="45" t="s">
        <v>184</v>
      </c>
      <c r="M11" s="73">
        <v>0.8</v>
      </c>
      <c r="N11" s="39"/>
      <c r="O11" s="39"/>
      <c r="P11" s="40"/>
      <c r="Q11" s="89"/>
      <c r="R11" s="89"/>
      <c r="S11" s="102"/>
      <c r="T11" s="100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</row>
    <row r="12" spans="1:36" ht="15.75" customHeight="1" thickBot="1">
      <c r="A12" s="98"/>
      <c r="B12" s="14"/>
      <c r="C12" s="15" t="s">
        <v>196</v>
      </c>
      <c r="D12" s="54">
        <v>900</v>
      </c>
      <c r="E12" s="50"/>
      <c r="F12" s="21">
        <f>IF(S7=1,(D12/1000),D12)</f>
        <v>0.9</v>
      </c>
      <c r="G12" s="22"/>
      <c r="H12" s="22"/>
      <c r="I12" s="23"/>
      <c r="J12" s="91"/>
      <c r="K12" s="37"/>
      <c r="L12" s="39"/>
      <c r="M12" s="31"/>
      <c r="N12" s="39"/>
      <c r="O12" s="39"/>
      <c r="P12" s="40"/>
      <c r="Q12" s="89"/>
      <c r="R12" s="89"/>
      <c r="S12" s="102"/>
      <c r="T12" s="100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</row>
    <row r="13" spans="1:36" s="6" customFormat="1" ht="15.75" customHeight="1" thickBot="1">
      <c r="A13" s="98"/>
      <c r="B13" s="17"/>
      <c r="C13" s="15" t="s">
        <v>197</v>
      </c>
      <c r="D13" s="54">
        <v>1</v>
      </c>
      <c r="E13" s="50"/>
      <c r="F13" s="25">
        <f>IF(S9=1,(D13*60),D13)</f>
        <v>60</v>
      </c>
      <c r="G13" s="26"/>
      <c r="H13" s="26"/>
      <c r="I13" s="23"/>
      <c r="J13" s="91"/>
      <c r="K13" s="37"/>
      <c r="L13" s="39" t="s">
        <v>185</v>
      </c>
      <c r="M13" s="31">
        <f>M7-M6</f>
        <v>8.9600000000000009</v>
      </c>
      <c r="N13" s="39" t="s">
        <v>192</v>
      </c>
      <c r="O13" s="39"/>
      <c r="P13" s="40"/>
      <c r="Q13" s="89"/>
      <c r="R13" s="89"/>
      <c r="S13" s="102">
        <v>2</v>
      </c>
      <c r="T13" s="103" t="s">
        <v>200</v>
      </c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</row>
    <row r="14" spans="1:36" ht="15.75" customHeight="1">
      <c r="A14" s="98"/>
      <c r="B14" s="14"/>
      <c r="C14" s="15" t="s">
        <v>214</v>
      </c>
      <c r="D14" s="20">
        <f>F12/F13</f>
        <v>1.5000000000000001E-2</v>
      </c>
      <c r="E14" s="50" t="s">
        <v>198</v>
      </c>
      <c r="F14" s="21"/>
      <c r="G14" s="22"/>
      <c r="H14" s="22"/>
      <c r="I14" s="23"/>
      <c r="J14" s="91"/>
      <c r="K14" s="37"/>
      <c r="L14" s="39" t="s">
        <v>186</v>
      </c>
      <c r="M14" s="31">
        <f>10*M13</f>
        <v>89.600000000000009</v>
      </c>
      <c r="N14" s="39" t="s">
        <v>176</v>
      </c>
      <c r="O14" s="39"/>
      <c r="P14" s="40"/>
      <c r="Q14" s="89"/>
      <c r="R14" s="89"/>
      <c r="S14" s="101"/>
      <c r="T14" s="100" t="s">
        <v>201</v>
      </c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</row>
    <row r="15" spans="1:36" ht="15.75" customHeight="1">
      <c r="A15" s="98"/>
      <c r="B15" s="14"/>
      <c r="C15" s="15" t="s">
        <v>216</v>
      </c>
      <c r="D15" s="52">
        <f>IF(C9="",0,(D14/(3.14*(D9/2)^2)))</f>
        <v>118.4715745227669</v>
      </c>
      <c r="E15" s="50" t="s">
        <v>198</v>
      </c>
      <c r="F15" s="49"/>
      <c r="G15" s="22"/>
      <c r="H15" s="22"/>
      <c r="I15" s="23"/>
      <c r="J15" s="91"/>
      <c r="K15" s="37"/>
      <c r="L15" s="39" t="s">
        <v>187</v>
      </c>
      <c r="M15" s="32">
        <f>1.02*M14</f>
        <v>91.39200000000001</v>
      </c>
      <c r="N15" s="39" t="s">
        <v>176</v>
      </c>
      <c r="O15" s="39"/>
      <c r="P15" s="40"/>
      <c r="Q15" s="89"/>
      <c r="R15" s="89"/>
      <c r="S15" s="101"/>
      <c r="T15" s="100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</row>
    <row r="16" spans="1:36" s="5" customFormat="1" ht="15.75" customHeight="1">
      <c r="A16" s="95"/>
      <c r="B16" s="14"/>
      <c r="C16" s="15" t="s">
        <v>217</v>
      </c>
      <c r="D16" s="52">
        <f>IF(C10="",0,(D14/(3.14*(D10/2)^2)))</f>
        <v>118.4715745227669</v>
      </c>
      <c r="E16" s="50" t="s">
        <v>198</v>
      </c>
      <c r="F16" s="21"/>
      <c r="G16" s="22"/>
      <c r="H16" s="22"/>
      <c r="I16" s="23"/>
      <c r="J16" s="91"/>
      <c r="K16" s="37"/>
      <c r="L16" s="39"/>
      <c r="M16" s="31"/>
      <c r="N16" s="39"/>
      <c r="O16" s="39"/>
      <c r="P16" s="40"/>
      <c r="Q16" s="89"/>
      <c r="R16" s="89"/>
      <c r="S16" s="101"/>
      <c r="T16" s="97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</row>
    <row r="17" spans="1:36" s="5" customFormat="1" ht="15.75" customHeight="1">
      <c r="A17" s="95"/>
      <c r="B17" s="14"/>
      <c r="C17" s="15" t="s">
        <v>218</v>
      </c>
      <c r="D17" s="52">
        <f>IF(D15="",0,((D15^2)/(2*9.81)))</f>
        <v>715.3676845006886</v>
      </c>
      <c r="E17" s="50" t="s">
        <v>176</v>
      </c>
      <c r="F17" s="21"/>
      <c r="G17" s="22"/>
      <c r="H17" s="22"/>
      <c r="I17" s="23"/>
      <c r="J17" s="91"/>
      <c r="K17" s="37"/>
      <c r="L17" s="39" t="s">
        <v>188</v>
      </c>
      <c r="M17" s="32">
        <f>(M9*M10*M8*M15)/3600</f>
        <v>37.318400000000004</v>
      </c>
      <c r="N17" s="39" t="s">
        <v>193</v>
      </c>
      <c r="O17" s="39" t="s">
        <v>189</v>
      </c>
      <c r="P17" s="40"/>
      <c r="Q17" s="89"/>
      <c r="R17" s="89"/>
      <c r="S17" s="101"/>
      <c r="T17" s="97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</row>
    <row r="18" spans="1:36" s="5" customFormat="1" ht="15.75" customHeight="1" thickBot="1">
      <c r="A18" s="95"/>
      <c r="B18" s="14"/>
      <c r="C18" s="15" t="s">
        <v>219</v>
      </c>
      <c r="D18" s="52">
        <f>IF(D16="",0,((D16^2)/(2*9.81)))</f>
        <v>715.3676845006886</v>
      </c>
      <c r="E18" s="50" t="s">
        <v>176</v>
      </c>
      <c r="F18" s="21"/>
      <c r="G18" s="22"/>
      <c r="H18" s="22"/>
      <c r="I18" s="23"/>
      <c r="J18" s="91"/>
      <c r="K18" s="37"/>
      <c r="L18" s="39" t="s">
        <v>210</v>
      </c>
      <c r="M18" s="32">
        <f>M17/M11</f>
        <v>46.648000000000003</v>
      </c>
      <c r="N18" s="39" t="s">
        <v>193</v>
      </c>
      <c r="O18" s="39" t="s">
        <v>190</v>
      </c>
      <c r="P18" s="40"/>
      <c r="Q18" s="89"/>
      <c r="R18" s="89"/>
      <c r="S18" s="101"/>
      <c r="T18" s="97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</row>
    <row r="19" spans="1:36" ht="15.75" customHeight="1" thickBot="1">
      <c r="A19" s="89"/>
      <c r="B19" s="14"/>
      <c r="C19" s="15" t="s">
        <v>220</v>
      </c>
      <c r="D19" s="52">
        <f>D18-D17</f>
        <v>0</v>
      </c>
      <c r="E19" s="50" t="s">
        <v>176</v>
      </c>
      <c r="F19" s="21"/>
      <c r="G19" s="22"/>
      <c r="H19" s="22"/>
      <c r="I19" s="23"/>
      <c r="J19" s="91"/>
      <c r="K19" s="37"/>
      <c r="L19" s="58" t="s">
        <v>209</v>
      </c>
      <c r="M19" s="54">
        <v>1.1499999999999999</v>
      </c>
      <c r="N19" s="39"/>
      <c r="O19" s="48"/>
      <c r="P19" s="40"/>
      <c r="Q19" s="89"/>
      <c r="R19" s="89"/>
      <c r="S19" s="101"/>
      <c r="T19" s="100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</row>
    <row r="20" spans="1:36" ht="15.75" customHeight="1" thickBot="1">
      <c r="A20" s="89"/>
      <c r="B20" s="14"/>
      <c r="C20" s="15" t="s">
        <v>215</v>
      </c>
      <c r="D20" s="52">
        <f>D6+D7+D19</f>
        <v>50</v>
      </c>
      <c r="E20" s="50" t="s">
        <v>176</v>
      </c>
      <c r="F20" s="21"/>
      <c r="G20" s="22"/>
      <c r="H20" s="22"/>
      <c r="I20" s="23"/>
      <c r="J20" s="91"/>
      <c r="K20" s="37"/>
      <c r="L20" s="33"/>
      <c r="M20" s="71"/>
      <c r="N20" s="57"/>
      <c r="O20" s="56"/>
      <c r="P20" s="40"/>
      <c r="Q20" s="89"/>
      <c r="R20" s="89"/>
      <c r="S20" s="101"/>
      <c r="T20" s="100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</row>
    <row r="21" spans="1:36" ht="15.75" customHeight="1" thickBot="1">
      <c r="A21" s="89"/>
      <c r="B21" s="14"/>
      <c r="C21" s="15" t="s">
        <v>207</v>
      </c>
      <c r="D21" s="11">
        <v>0.3</v>
      </c>
      <c r="E21" s="50"/>
      <c r="F21" s="21"/>
      <c r="G21" s="22"/>
      <c r="H21" s="22"/>
      <c r="I21" s="23"/>
      <c r="J21" s="91"/>
      <c r="K21" s="37"/>
      <c r="L21" s="84" t="s">
        <v>222</v>
      </c>
      <c r="M21" s="85">
        <f>M18*M19</f>
        <v>53.645200000000003</v>
      </c>
      <c r="N21" s="87" t="s">
        <v>193</v>
      </c>
      <c r="O21" s="88" t="s">
        <v>211</v>
      </c>
      <c r="P21" s="40"/>
      <c r="Q21" s="89"/>
      <c r="R21" s="89"/>
      <c r="S21" s="101"/>
      <c r="T21" s="100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</row>
    <row r="22" spans="1:36" ht="15.75" customHeight="1" thickBot="1">
      <c r="A22" s="89"/>
      <c r="B22" s="14"/>
      <c r="C22" s="15" t="s">
        <v>221</v>
      </c>
      <c r="D22" s="20">
        <f>D20+(D20*D21)</f>
        <v>65</v>
      </c>
      <c r="E22" s="50" t="s">
        <v>176</v>
      </c>
      <c r="F22" s="21"/>
      <c r="G22" s="22"/>
      <c r="H22" s="22"/>
      <c r="I22" s="23"/>
      <c r="J22" s="91"/>
      <c r="K22" s="37"/>
      <c r="L22" s="84"/>
      <c r="M22" s="86"/>
      <c r="N22" s="87"/>
      <c r="O22" s="88"/>
      <c r="P22" s="40"/>
      <c r="Q22" s="89"/>
      <c r="R22" s="89"/>
      <c r="S22" s="101"/>
      <c r="T22" s="100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</row>
    <row r="23" spans="1:36" ht="15.75" customHeight="1" thickBot="1">
      <c r="A23" s="89"/>
      <c r="B23" s="14"/>
      <c r="C23" s="16" t="s">
        <v>203</v>
      </c>
      <c r="D23" s="53">
        <f>(D14*D22*D11*9.87)/1000</f>
        <v>9.6232500000000005</v>
      </c>
      <c r="E23" s="46" t="s">
        <v>193</v>
      </c>
      <c r="F23" s="21"/>
      <c r="G23" s="22"/>
      <c r="H23" s="22"/>
      <c r="I23" s="23"/>
      <c r="J23" s="91"/>
      <c r="K23" s="37"/>
      <c r="L23" s="75"/>
      <c r="M23" s="75"/>
      <c r="N23" s="75"/>
      <c r="O23" s="75"/>
      <c r="P23" s="40"/>
      <c r="Q23" s="89"/>
      <c r="R23" s="89"/>
      <c r="S23" s="101"/>
      <c r="T23" s="100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</row>
    <row r="24" spans="1:36" ht="15.75" customHeight="1" thickBot="1">
      <c r="A24" s="89"/>
      <c r="B24" s="14"/>
      <c r="C24" s="15" t="s">
        <v>206</v>
      </c>
      <c r="D24" s="11">
        <v>0.8</v>
      </c>
      <c r="E24" s="46"/>
      <c r="F24" s="21"/>
      <c r="G24" s="22"/>
      <c r="H24" s="22"/>
      <c r="I24" s="23"/>
      <c r="J24" s="91"/>
      <c r="K24" s="37"/>
      <c r="L24" s="33"/>
      <c r="M24" s="33"/>
      <c r="N24" s="39"/>
      <c r="O24" s="48"/>
      <c r="P24" s="40"/>
      <c r="Q24" s="89"/>
      <c r="R24" s="89"/>
      <c r="S24" s="101"/>
      <c r="T24" s="100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</row>
    <row r="25" spans="1:36" ht="15.75" customHeight="1" thickBot="1">
      <c r="A25" s="89"/>
      <c r="B25" s="14"/>
      <c r="C25" s="16" t="s">
        <v>204</v>
      </c>
      <c r="D25" s="53">
        <f>D23/D24</f>
        <v>12.0290625</v>
      </c>
      <c r="E25" s="46" t="s">
        <v>193</v>
      </c>
      <c r="F25" s="21"/>
      <c r="G25" s="22"/>
      <c r="H25" s="22"/>
      <c r="I25" s="23"/>
      <c r="J25" s="91"/>
      <c r="K25" s="37"/>
      <c r="L25" s="33"/>
      <c r="M25" s="33"/>
      <c r="N25" s="39"/>
      <c r="O25" s="48"/>
      <c r="P25" s="40"/>
      <c r="Q25" s="89"/>
      <c r="R25" s="89"/>
      <c r="S25" s="101"/>
      <c r="T25" s="100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</row>
    <row r="26" spans="1:36" ht="15.75" customHeight="1" thickBot="1">
      <c r="A26" s="89"/>
      <c r="B26" s="14"/>
      <c r="C26" s="15" t="s">
        <v>205</v>
      </c>
      <c r="D26" s="55">
        <v>0.9</v>
      </c>
      <c r="E26" s="46"/>
      <c r="F26" s="21"/>
      <c r="G26" s="22"/>
      <c r="H26" s="22"/>
      <c r="I26" s="23"/>
      <c r="J26" s="91"/>
      <c r="K26" s="37"/>
      <c r="L26" s="33"/>
      <c r="M26" s="33"/>
      <c r="N26" s="39"/>
      <c r="O26" s="48"/>
      <c r="P26" s="40"/>
      <c r="Q26" s="89"/>
      <c r="R26" s="89"/>
      <c r="S26" s="101"/>
      <c r="T26" s="100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</row>
    <row r="27" spans="1:36" ht="15.75" customHeight="1" thickBot="1">
      <c r="A27" s="89"/>
      <c r="B27" s="14"/>
      <c r="C27" s="15" t="s">
        <v>208</v>
      </c>
      <c r="D27" s="54">
        <v>1</v>
      </c>
      <c r="E27" s="46"/>
      <c r="F27" s="21"/>
      <c r="G27" s="22"/>
      <c r="H27" s="22"/>
      <c r="I27" s="23"/>
      <c r="J27" s="91"/>
      <c r="K27" s="37"/>
      <c r="L27" s="33"/>
      <c r="M27" s="33"/>
      <c r="N27" s="39"/>
      <c r="O27" s="48"/>
      <c r="P27" s="40"/>
      <c r="Q27" s="89"/>
      <c r="R27" s="89"/>
      <c r="S27" s="101"/>
      <c r="T27" s="100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</row>
    <row r="28" spans="1:36" ht="6" customHeight="1" thickBot="1">
      <c r="A28" s="89"/>
      <c r="B28" s="14"/>
      <c r="C28" s="16"/>
      <c r="D28" s="16"/>
      <c r="E28" s="46"/>
      <c r="F28" s="21"/>
      <c r="G28" s="22"/>
      <c r="H28" s="22"/>
      <c r="I28" s="23"/>
      <c r="J28" s="91"/>
      <c r="K28" s="37"/>
      <c r="L28" s="33"/>
      <c r="M28" s="33"/>
      <c r="N28" s="39"/>
      <c r="O28" s="48"/>
      <c r="P28" s="40"/>
      <c r="Q28" s="89"/>
      <c r="R28" s="89"/>
      <c r="S28" s="101"/>
      <c r="T28" s="100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</row>
    <row r="29" spans="1:36" s="70" customFormat="1" ht="18" customHeight="1" thickBot="1">
      <c r="A29" s="99"/>
      <c r="B29" s="59"/>
      <c r="C29" s="60" t="s">
        <v>222</v>
      </c>
      <c r="D29" s="72">
        <f>(D25/D26)*D27</f>
        <v>13.365625</v>
      </c>
      <c r="E29" s="61" t="s">
        <v>193</v>
      </c>
      <c r="F29" s="62" t="str">
        <f>ROUND((D29/0.746),0)&amp;" HP"</f>
        <v>18 HP</v>
      </c>
      <c r="G29" s="61"/>
      <c r="H29" s="63"/>
      <c r="I29" s="64"/>
      <c r="J29" s="96"/>
      <c r="K29" s="65"/>
      <c r="L29" s="66"/>
      <c r="M29" s="66"/>
      <c r="N29" s="67"/>
      <c r="O29" s="68"/>
      <c r="P29" s="69"/>
      <c r="Q29" s="99"/>
      <c r="R29" s="99"/>
      <c r="S29" s="105"/>
      <c r="T29" s="106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</row>
    <row r="30" spans="1:36" ht="15.75" customHeight="1">
      <c r="A30" s="89"/>
      <c r="B30" s="14"/>
      <c r="C30" s="16"/>
      <c r="D30" s="51"/>
      <c r="E30" s="46"/>
      <c r="F30" s="21"/>
      <c r="G30" s="22"/>
      <c r="H30" s="22"/>
      <c r="I30" s="23"/>
      <c r="J30" s="91"/>
      <c r="K30" s="37"/>
      <c r="L30" s="33"/>
      <c r="M30" s="33"/>
      <c r="N30" s="39"/>
      <c r="O30" s="48"/>
      <c r="P30" s="40"/>
      <c r="Q30" s="89"/>
      <c r="R30" s="89"/>
      <c r="S30" s="101"/>
      <c r="T30" s="100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</row>
    <row r="31" spans="1:36" ht="15.75" customHeight="1" thickBot="1">
      <c r="A31" s="89"/>
      <c r="B31" s="18"/>
      <c r="C31" s="19"/>
      <c r="D31" s="29"/>
      <c r="E31" s="29"/>
      <c r="F31" s="27"/>
      <c r="G31" s="28"/>
      <c r="H31" s="28"/>
      <c r="I31" s="30"/>
      <c r="J31" s="91"/>
      <c r="K31" s="41"/>
      <c r="L31" s="42"/>
      <c r="M31" s="43"/>
      <c r="N31" s="42"/>
      <c r="O31" s="42"/>
      <c r="P31" s="44"/>
      <c r="Q31" s="89"/>
      <c r="R31" s="89"/>
      <c r="S31" s="101"/>
      <c r="T31" s="100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</row>
    <row r="32" spans="1:36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100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</row>
    <row r="33" spans="1:36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100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</row>
    <row r="34" spans="1:36">
      <c r="A34" s="89"/>
      <c r="B34" s="89"/>
      <c r="C34" s="107" t="s">
        <v>4</v>
      </c>
      <c r="D34" s="108" t="s">
        <v>175</v>
      </c>
      <c r="E34" s="108" t="s">
        <v>168</v>
      </c>
      <c r="F34" s="90"/>
      <c r="G34" s="89"/>
      <c r="H34" s="89"/>
      <c r="I34" s="91"/>
      <c r="J34" s="91"/>
      <c r="K34" s="91"/>
      <c r="L34" s="91"/>
      <c r="M34" s="91"/>
      <c r="N34" s="89"/>
      <c r="O34" s="89"/>
      <c r="P34" s="89"/>
      <c r="Q34" s="89"/>
      <c r="R34" s="89"/>
      <c r="S34" s="89"/>
      <c r="T34" s="100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</row>
    <row r="35" spans="1:36">
      <c r="A35" s="89"/>
      <c r="B35" s="89"/>
      <c r="C35" s="92" t="s">
        <v>5</v>
      </c>
      <c r="D35" s="93">
        <v>25</v>
      </c>
      <c r="E35" s="93">
        <v>1049</v>
      </c>
      <c r="F35" s="90"/>
      <c r="G35" s="89"/>
      <c r="H35" s="89"/>
      <c r="I35" s="91"/>
      <c r="J35" s="91"/>
      <c r="K35" s="91"/>
      <c r="L35" s="89"/>
      <c r="M35" s="89"/>
      <c r="N35" s="89"/>
      <c r="O35" s="89"/>
      <c r="P35" s="89"/>
      <c r="Q35" s="89"/>
      <c r="R35" s="89"/>
      <c r="S35" s="89"/>
      <c r="T35" s="100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</row>
    <row r="36" spans="1:36">
      <c r="A36" s="89"/>
      <c r="B36" s="89"/>
      <c r="C36" s="92" t="s">
        <v>6</v>
      </c>
      <c r="D36" s="93">
        <v>25</v>
      </c>
      <c r="E36" s="93">
        <v>784.6</v>
      </c>
      <c r="F36" s="90"/>
      <c r="G36" s="89"/>
      <c r="H36" s="89"/>
      <c r="I36" s="91"/>
      <c r="J36" s="91"/>
      <c r="K36" s="91"/>
      <c r="L36" s="89"/>
      <c r="M36" s="89"/>
      <c r="N36" s="89"/>
      <c r="O36" s="89"/>
      <c r="P36" s="89"/>
      <c r="Q36" s="89"/>
      <c r="R36" s="89"/>
      <c r="S36" s="89"/>
      <c r="T36" s="100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</row>
    <row r="37" spans="1:36">
      <c r="A37" s="89"/>
      <c r="B37" s="89"/>
      <c r="C37" s="92" t="s">
        <v>7</v>
      </c>
      <c r="D37" s="93">
        <v>20</v>
      </c>
      <c r="E37" s="93">
        <v>782</v>
      </c>
      <c r="F37" s="90"/>
      <c r="G37" s="89"/>
      <c r="H37" s="89"/>
      <c r="I37" s="91"/>
      <c r="J37" s="91"/>
      <c r="K37" s="91"/>
      <c r="L37" s="89"/>
      <c r="M37" s="89"/>
      <c r="N37" s="89"/>
      <c r="O37" s="89"/>
      <c r="P37" s="89"/>
      <c r="Q37" s="89"/>
      <c r="R37" s="89"/>
      <c r="S37" s="89"/>
      <c r="T37" s="100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</row>
    <row r="38" spans="1:36">
      <c r="A38" s="89"/>
      <c r="B38" s="89"/>
      <c r="C38" s="92" t="s">
        <v>8</v>
      </c>
      <c r="D38" s="93">
        <v>25</v>
      </c>
      <c r="E38" s="93">
        <v>785.1</v>
      </c>
      <c r="F38" s="90"/>
      <c r="G38" s="89"/>
      <c r="H38" s="89"/>
      <c r="I38" s="91"/>
      <c r="J38" s="91"/>
      <c r="K38" s="91"/>
      <c r="L38" s="89"/>
      <c r="M38" s="89"/>
      <c r="N38" s="89"/>
      <c r="O38" s="89"/>
      <c r="P38" s="89"/>
      <c r="Q38" s="89"/>
      <c r="R38" s="89"/>
      <c r="S38" s="89"/>
      <c r="T38" s="100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</row>
    <row r="39" spans="1:36">
      <c r="A39" s="89"/>
      <c r="B39" s="89"/>
      <c r="C39" s="92" t="s">
        <v>9</v>
      </c>
      <c r="D39" s="93">
        <v>25</v>
      </c>
      <c r="E39" s="93">
        <v>786.5</v>
      </c>
      <c r="F39" s="90"/>
      <c r="G39" s="89"/>
      <c r="H39" s="89"/>
      <c r="I39" s="91"/>
      <c r="J39" s="91"/>
      <c r="K39" s="91"/>
      <c r="L39" s="89"/>
      <c r="M39" s="89"/>
      <c r="N39" s="89"/>
      <c r="O39" s="89"/>
      <c r="P39" s="89"/>
      <c r="Q39" s="89"/>
      <c r="R39" s="89"/>
      <c r="S39" s="89"/>
      <c r="T39" s="100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</row>
    <row r="40" spans="1:36">
      <c r="A40" s="89"/>
      <c r="B40" s="89"/>
      <c r="C40" s="92" t="s">
        <v>10</v>
      </c>
      <c r="D40" s="93">
        <v>25</v>
      </c>
      <c r="E40" s="93">
        <v>800</v>
      </c>
      <c r="F40" s="90"/>
      <c r="G40" s="89"/>
      <c r="H40" s="89"/>
      <c r="I40" s="91"/>
      <c r="J40" s="91"/>
      <c r="K40" s="91"/>
      <c r="L40" s="89"/>
      <c r="M40" s="89"/>
      <c r="N40" s="89"/>
      <c r="O40" s="89"/>
      <c r="P40" s="89"/>
      <c r="Q40" s="89"/>
      <c r="R40" s="89"/>
      <c r="S40" s="89"/>
      <c r="T40" s="100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</row>
    <row r="41" spans="1:36">
      <c r="A41" s="89"/>
      <c r="B41" s="89"/>
      <c r="C41" s="92" t="s">
        <v>11</v>
      </c>
      <c r="D41" s="93">
        <v>25</v>
      </c>
      <c r="E41" s="93">
        <v>823.5</v>
      </c>
      <c r="F41" s="90"/>
      <c r="G41" s="89"/>
      <c r="H41" s="89"/>
      <c r="I41" s="91"/>
      <c r="J41" s="91"/>
      <c r="K41" s="91"/>
      <c r="L41" s="89"/>
      <c r="M41" s="89"/>
      <c r="N41" s="89"/>
      <c r="O41" s="89"/>
      <c r="P41" s="89"/>
      <c r="Q41" s="89"/>
      <c r="R41" s="89"/>
      <c r="S41" s="89"/>
      <c r="T41" s="100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</row>
    <row r="42" spans="1:36">
      <c r="A42" s="89"/>
      <c r="B42" s="89"/>
      <c r="C42" s="92" t="s">
        <v>12</v>
      </c>
      <c r="D42" s="93">
        <v>25</v>
      </c>
      <c r="E42" s="93">
        <v>1019</v>
      </c>
      <c r="F42" s="90"/>
      <c r="G42" s="89"/>
      <c r="H42" s="89"/>
      <c r="I42" s="91"/>
      <c r="J42" s="91"/>
      <c r="K42" s="91"/>
      <c r="L42" s="89"/>
      <c r="M42" s="89"/>
      <c r="N42" s="89"/>
      <c r="O42" s="89"/>
      <c r="P42" s="89"/>
      <c r="Q42" s="89"/>
      <c r="R42" s="89"/>
      <c r="S42" s="89"/>
      <c r="T42" s="100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</row>
    <row r="43" spans="1:36">
      <c r="A43" s="89"/>
      <c r="B43" s="89"/>
      <c r="C43" s="92" t="s">
        <v>13</v>
      </c>
      <c r="D43" s="93">
        <v>15</v>
      </c>
      <c r="E43" s="93" t="s">
        <v>14</v>
      </c>
      <c r="F43" s="90"/>
      <c r="G43" s="89"/>
      <c r="H43" s="89"/>
      <c r="I43" s="91"/>
      <c r="J43" s="91"/>
      <c r="K43" s="91"/>
      <c r="L43" s="89">
        <f>0.0254/2</f>
        <v>1.2699999999999999E-2</v>
      </c>
      <c r="M43" s="89">
        <f>D14*3600</f>
        <v>54.000000000000007</v>
      </c>
      <c r="N43" s="89"/>
      <c r="O43" s="89"/>
      <c r="P43" s="89"/>
      <c r="Q43" s="89"/>
      <c r="R43" s="89"/>
      <c r="S43" s="89"/>
      <c r="T43" s="100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</row>
    <row r="44" spans="1:36">
      <c r="A44" s="89"/>
      <c r="B44" s="89"/>
      <c r="C44" s="92" t="s">
        <v>15</v>
      </c>
      <c r="D44" s="93">
        <v>10</v>
      </c>
      <c r="E44" s="93">
        <v>1010</v>
      </c>
      <c r="F44" s="90"/>
      <c r="G44" s="89"/>
      <c r="H44" s="89"/>
      <c r="I44" s="91"/>
      <c r="J44" s="91"/>
      <c r="K44" s="91"/>
      <c r="L44" s="89">
        <f>L43/2</f>
        <v>6.3499999999999997E-3</v>
      </c>
      <c r="M44" s="89"/>
      <c r="N44" s="89"/>
      <c r="O44" s="89"/>
      <c r="P44" s="89"/>
      <c r="Q44" s="89"/>
      <c r="R44" s="89"/>
      <c r="S44" s="89"/>
      <c r="T44" s="100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</row>
    <row r="45" spans="1:36">
      <c r="A45" s="89"/>
      <c r="B45" s="89"/>
      <c r="C45" s="92" t="s">
        <v>16</v>
      </c>
      <c r="D45" s="93">
        <v>25</v>
      </c>
      <c r="E45" s="93">
        <v>873.8</v>
      </c>
      <c r="F45" s="90"/>
      <c r="G45" s="89"/>
      <c r="H45" s="89"/>
      <c r="I45" s="91"/>
      <c r="J45" s="91"/>
      <c r="K45" s="91"/>
      <c r="L45" s="89"/>
      <c r="M45" s="89"/>
      <c r="N45" s="89"/>
      <c r="O45" s="89"/>
      <c r="P45" s="89"/>
      <c r="Q45" s="89"/>
      <c r="R45" s="89"/>
      <c r="S45" s="89"/>
      <c r="T45" s="100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</row>
    <row r="46" spans="1:36">
      <c r="A46" s="89"/>
      <c r="B46" s="89"/>
      <c r="C46" s="92" t="s">
        <v>17</v>
      </c>
      <c r="D46" s="93">
        <v>15</v>
      </c>
      <c r="E46" s="93">
        <v>1230</v>
      </c>
      <c r="F46" s="90"/>
      <c r="G46" s="89"/>
      <c r="H46" s="89"/>
      <c r="I46" s="91"/>
      <c r="J46" s="91"/>
      <c r="K46" s="91"/>
      <c r="L46" s="89"/>
      <c r="M46" s="89"/>
      <c r="N46" s="89"/>
      <c r="O46" s="89"/>
      <c r="P46" s="89"/>
      <c r="Q46" s="89"/>
      <c r="R46" s="89"/>
      <c r="S46" s="89"/>
      <c r="T46" s="100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</row>
    <row r="47" spans="1:36">
      <c r="A47" s="89"/>
      <c r="B47" s="89"/>
      <c r="C47" s="92" t="s">
        <v>18</v>
      </c>
      <c r="D47" s="93">
        <v>15</v>
      </c>
      <c r="E47" s="93">
        <v>1230</v>
      </c>
      <c r="F47" s="90"/>
      <c r="G47" s="89"/>
      <c r="H47" s="89"/>
      <c r="I47" s="91"/>
      <c r="J47" s="91"/>
      <c r="K47" s="91"/>
      <c r="L47" s="89"/>
      <c r="M47" s="89"/>
      <c r="N47" s="89"/>
      <c r="O47" s="89"/>
      <c r="P47" s="89"/>
      <c r="Q47" s="89"/>
      <c r="R47" s="89"/>
      <c r="S47" s="89"/>
      <c r="T47" s="100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</row>
    <row r="48" spans="1:36">
      <c r="A48" s="89"/>
      <c r="B48" s="89"/>
      <c r="C48" s="92" t="s">
        <v>19</v>
      </c>
      <c r="D48" s="93">
        <v>25</v>
      </c>
      <c r="E48" s="93">
        <v>3120</v>
      </c>
      <c r="F48" s="90"/>
      <c r="G48" s="89"/>
      <c r="H48" s="89"/>
      <c r="I48" s="91"/>
      <c r="J48" s="91"/>
      <c r="K48" s="91"/>
      <c r="L48" s="89"/>
      <c r="M48" s="89"/>
      <c r="N48" s="89"/>
      <c r="O48" s="89"/>
      <c r="P48" s="89"/>
      <c r="Q48" s="89"/>
      <c r="R48" s="89"/>
      <c r="S48" s="89"/>
      <c r="T48" s="100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</row>
    <row r="49" spans="1:36">
      <c r="A49" s="89"/>
      <c r="B49" s="89"/>
      <c r="C49" s="92" t="s">
        <v>20</v>
      </c>
      <c r="D49" s="93">
        <v>20</v>
      </c>
      <c r="E49" s="93">
        <v>959</v>
      </c>
      <c r="F49" s="90"/>
      <c r="G49" s="89"/>
      <c r="H49" s="89"/>
      <c r="I49" s="91"/>
      <c r="J49" s="91"/>
      <c r="K49" s="91"/>
      <c r="L49" s="89"/>
      <c r="M49" s="89"/>
      <c r="N49" s="89"/>
      <c r="O49" s="89"/>
      <c r="P49" s="89"/>
      <c r="Q49" s="89"/>
      <c r="R49" s="89"/>
      <c r="S49" s="89"/>
      <c r="T49" s="100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</row>
    <row r="50" spans="1:36">
      <c r="A50" s="89"/>
      <c r="B50" s="89"/>
      <c r="C50" s="92" t="s">
        <v>21</v>
      </c>
      <c r="D50" s="93">
        <v>25</v>
      </c>
      <c r="E50" s="93">
        <v>599</v>
      </c>
      <c r="F50" s="90"/>
      <c r="G50" s="89"/>
      <c r="H50" s="89"/>
      <c r="I50" s="91"/>
      <c r="J50" s="91"/>
      <c r="K50" s="91"/>
      <c r="L50" s="89"/>
      <c r="M50" s="89"/>
      <c r="N50" s="89"/>
      <c r="O50" s="89"/>
      <c r="P50" s="89"/>
      <c r="Q50" s="89"/>
      <c r="R50" s="89"/>
      <c r="S50" s="89"/>
      <c r="T50" s="100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</row>
    <row r="51" spans="1:36">
      <c r="A51" s="89"/>
      <c r="B51" s="89"/>
      <c r="C51" s="92" t="s">
        <v>22</v>
      </c>
      <c r="D51" s="93">
        <v>20</v>
      </c>
      <c r="E51" s="93">
        <v>880</v>
      </c>
      <c r="F51" s="90"/>
      <c r="G51" s="89"/>
      <c r="H51" s="89"/>
      <c r="I51" s="91"/>
      <c r="J51" s="91"/>
      <c r="K51" s="91"/>
      <c r="L51" s="89"/>
      <c r="M51" s="89"/>
      <c r="N51" s="89"/>
      <c r="O51" s="89"/>
      <c r="P51" s="89"/>
      <c r="Q51" s="89"/>
      <c r="R51" s="89"/>
      <c r="S51" s="89"/>
      <c r="T51" s="100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</row>
    <row r="52" spans="1:36">
      <c r="A52" s="89"/>
      <c r="B52" s="89"/>
      <c r="C52" s="92" t="s">
        <v>23</v>
      </c>
      <c r="D52" s="93">
        <v>20</v>
      </c>
      <c r="E52" s="93">
        <v>810</v>
      </c>
      <c r="F52" s="90"/>
      <c r="G52" s="89"/>
      <c r="H52" s="89"/>
      <c r="I52" s="91"/>
      <c r="J52" s="91"/>
      <c r="K52" s="91"/>
      <c r="L52" s="89"/>
      <c r="M52" s="89"/>
      <c r="N52" s="89"/>
      <c r="O52" s="89"/>
      <c r="P52" s="89"/>
      <c r="Q52" s="89"/>
      <c r="R52" s="89"/>
      <c r="S52" s="89"/>
      <c r="T52" s="100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</row>
    <row r="53" spans="1:36">
      <c r="A53" s="89"/>
      <c r="B53" s="89"/>
      <c r="C53" s="92" t="s">
        <v>24</v>
      </c>
      <c r="D53" s="93">
        <v>20</v>
      </c>
      <c r="E53" s="93">
        <v>886</v>
      </c>
      <c r="F53" s="90"/>
      <c r="G53" s="89"/>
      <c r="H53" s="89"/>
      <c r="I53" s="91"/>
      <c r="J53" s="91"/>
      <c r="K53" s="91"/>
      <c r="L53" s="89"/>
      <c r="M53" s="89"/>
      <c r="N53" s="89"/>
      <c r="O53" s="89"/>
      <c r="P53" s="89"/>
      <c r="Q53" s="89"/>
      <c r="R53" s="89"/>
      <c r="S53" s="89"/>
      <c r="T53" s="100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</row>
    <row r="54" spans="1:36">
      <c r="A54" s="89"/>
      <c r="B54" s="89"/>
      <c r="C54" s="92" t="s">
        <v>25</v>
      </c>
      <c r="D54" s="93">
        <v>25</v>
      </c>
      <c r="E54" s="93">
        <v>921</v>
      </c>
      <c r="F54" s="90"/>
      <c r="G54" s="89"/>
      <c r="H54" s="89"/>
      <c r="I54" s="91"/>
      <c r="J54" s="91"/>
      <c r="K54" s="91"/>
      <c r="L54" s="89"/>
      <c r="M54" s="89"/>
      <c r="N54" s="89"/>
      <c r="O54" s="89"/>
      <c r="P54" s="89"/>
      <c r="Q54" s="89"/>
      <c r="R54" s="89"/>
      <c r="S54" s="89"/>
      <c r="T54" s="100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</row>
    <row r="55" spans="1:36">
      <c r="A55" s="89"/>
      <c r="B55" s="89"/>
      <c r="C55" s="92" t="s">
        <v>26</v>
      </c>
      <c r="D55" s="93">
        <v>15</v>
      </c>
      <c r="E55" s="93">
        <v>956</v>
      </c>
      <c r="F55" s="90"/>
      <c r="G55" s="89"/>
      <c r="H55" s="89"/>
      <c r="I55" s="91"/>
      <c r="J55" s="91"/>
      <c r="K55" s="91"/>
      <c r="L55" s="89"/>
      <c r="M55" s="89"/>
      <c r="N55" s="89"/>
      <c r="O55" s="89"/>
      <c r="P55" s="89"/>
      <c r="Q55" s="89"/>
      <c r="R55" s="89"/>
      <c r="S55" s="89"/>
      <c r="T55" s="100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</row>
    <row r="56" spans="1:36">
      <c r="A56" s="89"/>
      <c r="B56" s="89"/>
      <c r="C56" s="92" t="s">
        <v>27</v>
      </c>
      <c r="D56" s="93">
        <v>25</v>
      </c>
      <c r="E56" s="93">
        <v>1261</v>
      </c>
      <c r="F56" s="90"/>
      <c r="G56" s="89"/>
      <c r="H56" s="89"/>
      <c r="I56" s="91"/>
      <c r="J56" s="91"/>
      <c r="K56" s="91"/>
      <c r="L56" s="89"/>
      <c r="M56" s="89"/>
      <c r="N56" s="89"/>
      <c r="O56" s="89"/>
      <c r="P56" s="89"/>
      <c r="Q56" s="89"/>
      <c r="R56" s="89"/>
      <c r="S56" s="89"/>
      <c r="T56" s="100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</row>
    <row r="57" spans="1:36">
      <c r="A57" s="89"/>
      <c r="B57" s="89"/>
      <c r="C57" s="92" t="s">
        <v>28</v>
      </c>
      <c r="D57" s="93">
        <v>25</v>
      </c>
      <c r="E57" s="93">
        <v>1584</v>
      </c>
      <c r="F57" s="90"/>
      <c r="G57" s="89"/>
      <c r="H57" s="89"/>
      <c r="I57" s="91"/>
      <c r="J57" s="91"/>
      <c r="K57" s="91"/>
      <c r="L57" s="89"/>
      <c r="M57" s="89"/>
      <c r="N57" s="89"/>
      <c r="O57" s="89"/>
      <c r="P57" s="89"/>
      <c r="Q57" s="89"/>
      <c r="R57" s="89"/>
      <c r="S57" s="89"/>
      <c r="T57" s="100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</row>
    <row r="58" spans="1:36">
      <c r="A58" s="89"/>
      <c r="B58" s="89"/>
      <c r="C58" s="92" t="s">
        <v>29</v>
      </c>
      <c r="D58" s="93">
        <v>25</v>
      </c>
      <c r="E58" s="93">
        <v>857</v>
      </c>
      <c r="F58" s="90"/>
      <c r="G58" s="89"/>
      <c r="H58" s="89"/>
      <c r="I58" s="91"/>
      <c r="J58" s="91"/>
      <c r="K58" s="91"/>
      <c r="L58" s="89"/>
      <c r="M58" s="89"/>
      <c r="N58" s="89"/>
      <c r="O58" s="89"/>
      <c r="P58" s="89"/>
      <c r="Q58" s="89"/>
      <c r="R58" s="89"/>
      <c r="S58" s="89"/>
      <c r="T58" s="100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</row>
    <row r="59" spans="1:36">
      <c r="A59" s="89"/>
      <c r="B59" s="89"/>
      <c r="C59" s="92" t="s">
        <v>30</v>
      </c>
      <c r="D59" s="93">
        <v>25</v>
      </c>
      <c r="E59" s="93">
        <v>956.1</v>
      </c>
      <c r="F59" s="90"/>
      <c r="G59" s="89"/>
      <c r="H59" s="89"/>
      <c r="I59" s="91"/>
      <c r="J59" s="91"/>
      <c r="K59" s="91"/>
      <c r="L59" s="89"/>
      <c r="M59" s="89"/>
      <c r="N59" s="89"/>
      <c r="O59" s="89"/>
      <c r="P59" s="89"/>
      <c r="Q59" s="89"/>
      <c r="R59" s="89"/>
      <c r="S59" s="89"/>
      <c r="T59" s="100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</row>
    <row r="60" spans="1:36">
      <c r="A60" s="89"/>
      <c r="B60" s="89"/>
      <c r="C60" s="92" t="s">
        <v>31</v>
      </c>
      <c r="D60" s="93">
        <v>25</v>
      </c>
      <c r="E60" s="93">
        <v>1560</v>
      </c>
      <c r="F60" s="90"/>
      <c r="G60" s="89"/>
      <c r="H60" s="89"/>
      <c r="I60" s="91"/>
      <c r="J60" s="91"/>
      <c r="K60" s="91"/>
      <c r="L60" s="89"/>
      <c r="M60" s="89"/>
      <c r="N60" s="89"/>
      <c r="O60" s="89"/>
      <c r="P60" s="89"/>
      <c r="Q60" s="89"/>
      <c r="R60" s="89"/>
      <c r="S60" s="89"/>
      <c r="T60" s="100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</row>
    <row r="61" spans="1:36">
      <c r="A61" s="89"/>
      <c r="B61" s="89"/>
      <c r="C61" s="92" t="s">
        <v>32</v>
      </c>
      <c r="D61" s="93">
        <v>20</v>
      </c>
      <c r="E61" s="93">
        <v>1106</v>
      </c>
      <c r="F61" s="90"/>
      <c r="G61" s="89"/>
      <c r="H61" s="89"/>
      <c r="I61" s="91"/>
      <c r="J61" s="91"/>
      <c r="K61" s="91"/>
      <c r="L61" s="89"/>
      <c r="M61" s="89"/>
      <c r="N61" s="89"/>
      <c r="O61" s="89"/>
      <c r="P61" s="89"/>
      <c r="Q61" s="89"/>
      <c r="R61" s="89"/>
      <c r="S61" s="89"/>
      <c r="T61" s="100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</row>
    <row r="62" spans="1:36">
      <c r="A62" s="89"/>
      <c r="B62" s="89"/>
      <c r="C62" s="92" t="s">
        <v>33</v>
      </c>
      <c r="D62" s="93">
        <v>20</v>
      </c>
      <c r="E62" s="93">
        <v>1489</v>
      </c>
      <c r="F62" s="90"/>
      <c r="G62" s="89"/>
      <c r="H62" s="89"/>
      <c r="I62" s="91"/>
      <c r="J62" s="91"/>
      <c r="K62" s="91"/>
      <c r="L62" s="89"/>
      <c r="M62" s="89"/>
      <c r="N62" s="89"/>
      <c r="O62" s="89"/>
      <c r="P62" s="89"/>
      <c r="Q62" s="89"/>
      <c r="R62" s="89"/>
      <c r="S62" s="89"/>
      <c r="T62" s="100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</row>
    <row r="63" spans="1:36">
      <c r="A63" s="89"/>
      <c r="B63" s="89"/>
      <c r="C63" s="92" t="s">
        <v>33</v>
      </c>
      <c r="D63" s="93">
        <v>25</v>
      </c>
      <c r="E63" s="93">
        <v>1465</v>
      </c>
      <c r="F63" s="90"/>
      <c r="G63" s="89"/>
      <c r="H63" s="89"/>
      <c r="I63" s="91"/>
      <c r="J63" s="91"/>
      <c r="K63" s="91"/>
      <c r="L63" s="89"/>
      <c r="M63" s="89"/>
      <c r="N63" s="89"/>
      <c r="O63" s="89"/>
      <c r="P63" s="89"/>
      <c r="Q63" s="89"/>
      <c r="R63" s="89"/>
      <c r="S63" s="89"/>
      <c r="T63" s="100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</row>
    <row r="64" spans="1:36">
      <c r="A64" s="89"/>
      <c r="B64" s="89"/>
      <c r="C64" s="92" t="s">
        <v>34</v>
      </c>
      <c r="D64" s="93">
        <v>25</v>
      </c>
      <c r="E64" s="93">
        <v>1660</v>
      </c>
      <c r="F64" s="90"/>
      <c r="G64" s="89"/>
      <c r="H64" s="89"/>
      <c r="I64" s="91"/>
      <c r="J64" s="91"/>
      <c r="K64" s="91"/>
      <c r="L64" s="89"/>
      <c r="M64" s="89"/>
      <c r="N64" s="89"/>
      <c r="O64" s="89"/>
      <c r="P64" s="89"/>
      <c r="Q64" s="89"/>
      <c r="R64" s="89"/>
      <c r="S64" s="89"/>
      <c r="T64" s="100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</row>
    <row r="65" spans="1:36">
      <c r="A65" s="89"/>
      <c r="B65" s="89"/>
      <c r="C65" s="92" t="s">
        <v>35</v>
      </c>
      <c r="D65" s="93">
        <v>15</v>
      </c>
      <c r="E65" s="93">
        <v>924</v>
      </c>
      <c r="F65" s="90"/>
      <c r="G65" s="89"/>
      <c r="H65" s="89"/>
      <c r="I65" s="91"/>
      <c r="J65" s="91"/>
      <c r="K65" s="91"/>
      <c r="L65" s="89"/>
      <c r="M65" s="89"/>
      <c r="N65" s="89"/>
      <c r="O65" s="89"/>
      <c r="P65" s="89"/>
      <c r="Q65" s="89"/>
      <c r="R65" s="89"/>
      <c r="S65" s="89"/>
      <c r="T65" s="100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</row>
    <row r="66" spans="1:36">
      <c r="A66" s="89"/>
      <c r="B66" s="89"/>
      <c r="C66" s="92" t="s">
        <v>36</v>
      </c>
      <c r="D66" s="93">
        <v>15</v>
      </c>
      <c r="E66" s="93">
        <v>926</v>
      </c>
      <c r="F66" s="90"/>
      <c r="G66" s="89"/>
      <c r="H66" s="89"/>
      <c r="I66" s="91"/>
      <c r="J66" s="91"/>
      <c r="K66" s="91"/>
      <c r="L66" s="89"/>
      <c r="M66" s="89"/>
      <c r="N66" s="89"/>
      <c r="O66" s="89"/>
      <c r="P66" s="89"/>
      <c r="Q66" s="89"/>
      <c r="R66" s="89"/>
      <c r="S66" s="89"/>
      <c r="T66" s="100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</row>
    <row r="67" spans="1:36">
      <c r="A67" s="89"/>
      <c r="B67" s="89"/>
      <c r="C67" s="92" t="s">
        <v>37</v>
      </c>
      <c r="D67" s="93">
        <v>25</v>
      </c>
      <c r="E67" s="93">
        <v>1024</v>
      </c>
      <c r="F67" s="90"/>
      <c r="G67" s="89"/>
      <c r="H67" s="89"/>
      <c r="I67" s="91"/>
      <c r="J67" s="91"/>
      <c r="K67" s="91"/>
      <c r="L67" s="89"/>
      <c r="M67" s="89"/>
      <c r="N67" s="89"/>
      <c r="O67" s="89"/>
      <c r="P67" s="89"/>
      <c r="Q67" s="89"/>
      <c r="R67" s="89"/>
      <c r="S67" s="89"/>
      <c r="T67" s="100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</row>
    <row r="68" spans="1:36">
      <c r="A68" s="89"/>
      <c r="B68" s="89"/>
      <c r="C68" s="92" t="s">
        <v>38</v>
      </c>
      <c r="D68" s="93">
        <v>15</v>
      </c>
      <c r="E68" s="93">
        <v>1067</v>
      </c>
      <c r="F68" s="90"/>
      <c r="G68" s="89"/>
      <c r="H68" s="89"/>
      <c r="I68" s="91"/>
      <c r="J68" s="91"/>
      <c r="K68" s="91"/>
      <c r="L68" s="89"/>
      <c r="M68" s="89"/>
      <c r="N68" s="89"/>
      <c r="O68" s="89"/>
      <c r="P68" s="89"/>
      <c r="Q68" s="89"/>
      <c r="R68" s="89"/>
      <c r="S68" s="89"/>
      <c r="T68" s="100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</row>
    <row r="69" spans="1:36" ht="13.5">
      <c r="A69" s="89"/>
      <c r="B69" s="89"/>
      <c r="C69" s="92" t="s">
        <v>169</v>
      </c>
      <c r="D69" s="93" t="s">
        <v>170</v>
      </c>
      <c r="E69" s="93">
        <v>790</v>
      </c>
      <c r="F69" s="90"/>
      <c r="G69" s="89"/>
      <c r="H69" s="89"/>
      <c r="I69" s="91"/>
      <c r="J69" s="91"/>
      <c r="K69" s="91"/>
      <c r="L69" s="89"/>
      <c r="M69" s="89"/>
      <c r="N69" s="89"/>
      <c r="O69" s="89"/>
      <c r="P69" s="89"/>
      <c r="Q69" s="89"/>
      <c r="R69" s="89"/>
      <c r="S69" s="89"/>
      <c r="T69" s="100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</row>
    <row r="70" spans="1:36" ht="13.5">
      <c r="A70" s="89"/>
      <c r="B70" s="89"/>
      <c r="C70" s="92" t="s">
        <v>171</v>
      </c>
      <c r="D70" s="93" t="s">
        <v>170</v>
      </c>
      <c r="E70" s="93">
        <v>825</v>
      </c>
      <c r="F70" s="90"/>
      <c r="G70" s="89"/>
      <c r="H70" s="89"/>
      <c r="I70" s="91"/>
      <c r="J70" s="91"/>
      <c r="K70" s="91"/>
      <c r="L70" s="89"/>
      <c r="M70" s="89"/>
      <c r="N70" s="89"/>
      <c r="O70" s="89"/>
      <c r="P70" s="89"/>
      <c r="Q70" s="89"/>
      <c r="R70" s="89"/>
      <c r="S70" s="89"/>
      <c r="T70" s="100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</row>
    <row r="71" spans="1:36" ht="13.5">
      <c r="A71" s="89"/>
      <c r="B71" s="89"/>
      <c r="C71" s="92" t="s">
        <v>172</v>
      </c>
      <c r="D71" s="93" t="s">
        <v>170</v>
      </c>
      <c r="E71" s="93">
        <v>847</v>
      </c>
      <c r="F71" s="90"/>
      <c r="G71" s="89"/>
      <c r="H71" s="89"/>
      <c r="I71" s="91"/>
      <c r="J71" s="91"/>
      <c r="K71" s="91"/>
      <c r="L71" s="89"/>
      <c r="M71" s="89"/>
      <c r="N71" s="89"/>
      <c r="O71" s="89"/>
      <c r="P71" s="89"/>
      <c r="Q71" s="89"/>
      <c r="R71" s="89"/>
      <c r="S71" s="89"/>
      <c r="T71" s="100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</row>
    <row r="72" spans="1:36" ht="13.5">
      <c r="A72" s="89"/>
      <c r="B72" s="89"/>
      <c r="C72" s="92" t="s">
        <v>173</v>
      </c>
      <c r="D72" s="93" t="s">
        <v>170</v>
      </c>
      <c r="E72" s="93">
        <v>862</v>
      </c>
      <c r="F72" s="90"/>
      <c r="G72" s="89"/>
      <c r="H72" s="89"/>
      <c r="I72" s="91"/>
      <c r="J72" s="91"/>
      <c r="K72" s="91"/>
      <c r="L72" s="89"/>
      <c r="M72" s="89"/>
      <c r="N72" s="89"/>
      <c r="O72" s="89"/>
      <c r="P72" s="89"/>
      <c r="Q72" s="89"/>
      <c r="R72" s="89"/>
      <c r="S72" s="89"/>
      <c r="T72" s="100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</row>
    <row r="73" spans="1:36" ht="13.5">
      <c r="A73" s="89"/>
      <c r="B73" s="89"/>
      <c r="C73" s="92" t="s">
        <v>39</v>
      </c>
      <c r="D73" s="93" t="s">
        <v>170</v>
      </c>
      <c r="E73" s="93">
        <v>915</v>
      </c>
      <c r="F73" s="90"/>
      <c r="G73" s="89"/>
      <c r="H73" s="89"/>
      <c r="I73" s="91"/>
      <c r="J73" s="91"/>
      <c r="K73" s="91"/>
      <c r="L73" s="89"/>
      <c r="M73" s="89"/>
      <c r="N73" s="89"/>
      <c r="O73" s="89"/>
      <c r="P73" s="89"/>
      <c r="Q73" s="89"/>
      <c r="R73" s="89"/>
      <c r="S73" s="89"/>
      <c r="T73" s="100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</row>
    <row r="74" spans="1:36" ht="13.5">
      <c r="A74" s="89"/>
      <c r="B74" s="89"/>
      <c r="C74" s="92" t="s">
        <v>40</v>
      </c>
      <c r="D74" s="93" t="s">
        <v>170</v>
      </c>
      <c r="E74" s="93">
        <v>973</v>
      </c>
      <c r="F74" s="90"/>
      <c r="G74" s="89"/>
      <c r="H74" s="89"/>
      <c r="I74" s="91"/>
      <c r="J74" s="91"/>
      <c r="K74" s="91"/>
      <c r="L74" s="89"/>
      <c r="M74" s="89"/>
      <c r="N74" s="89"/>
      <c r="O74" s="89"/>
      <c r="P74" s="89"/>
      <c r="Q74" s="89"/>
      <c r="R74" s="89"/>
      <c r="S74" s="89"/>
      <c r="T74" s="100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</row>
    <row r="75" spans="1:36" ht="13.5">
      <c r="A75" s="89"/>
      <c r="B75" s="89"/>
      <c r="C75" s="92" t="s">
        <v>41</v>
      </c>
      <c r="D75" s="93" t="s">
        <v>170</v>
      </c>
      <c r="E75" s="93">
        <v>873</v>
      </c>
      <c r="F75" s="90"/>
      <c r="G75" s="89"/>
      <c r="H75" s="89"/>
      <c r="I75" s="91"/>
      <c r="J75" s="91"/>
      <c r="K75" s="91"/>
      <c r="L75" s="89"/>
      <c r="M75" s="89"/>
      <c r="N75" s="89"/>
      <c r="O75" s="89"/>
      <c r="P75" s="89"/>
      <c r="Q75" s="89"/>
      <c r="R75" s="89"/>
      <c r="S75" s="89"/>
      <c r="T75" s="100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</row>
    <row r="76" spans="1:36">
      <c r="A76" s="89"/>
      <c r="B76" s="89"/>
      <c r="C76" s="92" t="s">
        <v>42</v>
      </c>
      <c r="D76" s="93">
        <v>25</v>
      </c>
      <c r="E76" s="93">
        <v>860</v>
      </c>
      <c r="F76" s="90"/>
      <c r="G76" s="89"/>
      <c r="H76" s="89"/>
      <c r="I76" s="91"/>
      <c r="J76" s="91"/>
      <c r="K76" s="91"/>
      <c r="L76" s="89"/>
      <c r="M76" s="89"/>
      <c r="N76" s="89"/>
      <c r="O76" s="89"/>
      <c r="P76" s="89"/>
      <c r="Q76" s="89"/>
      <c r="R76" s="89"/>
      <c r="S76" s="89"/>
      <c r="T76" s="100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</row>
    <row r="77" spans="1:36">
      <c r="A77" s="89"/>
      <c r="B77" s="89"/>
      <c r="C77" s="92" t="s">
        <v>43</v>
      </c>
      <c r="D77" s="93">
        <v>20</v>
      </c>
      <c r="E77" s="93">
        <v>779</v>
      </c>
      <c r="F77" s="90"/>
      <c r="G77" s="89"/>
      <c r="H77" s="89"/>
      <c r="I77" s="91"/>
      <c r="J77" s="91"/>
      <c r="K77" s="91"/>
      <c r="L77" s="89"/>
      <c r="M77" s="89"/>
      <c r="N77" s="89"/>
      <c r="O77" s="89"/>
      <c r="P77" s="89"/>
      <c r="Q77" s="89"/>
      <c r="R77" s="89"/>
      <c r="S77" s="89"/>
      <c r="T77" s="100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</row>
    <row r="78" spans="1:36">
      <c r="A78" s="89"/>
      <c r="B78" s="89"/>
      <c r="C78" s="92" t="s">
        <v>44</v>
      </c>
      <c r="D78" s="93">
        <v>20</v>
      </c>
      <c r="E78" s="93">
        <v>745</v>
      </c>
      <c r="F78" s="90"/>
      <c r="G78" s="89"/>
      <c r="H78" s="89"/>
      <c r="I78" s="91"/>
      <c r="J78" s="91"/>
      <c r="K78" s="91"/>
      <c r="L78" s="89"/>
      <c r="M78" s="89"/>
      <c r="N78" s="89"/>
      <c r="O78" s="89"/>
      <c r="P78" s="89"/>
      <c r="Q78" s="89"/>
      <c r="R78" s="89"/>
      <c r="S78" s="89"/>
      <c r="T78" s="100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</row>
    <row r="79" spans="1:36">
      <c r="A79" s="89"/>
      <c r="B79" s="89"/>
      <c r="C79" s="92" t="s">
        <v>45</v>
      </c>
      <c r="D79" s="93">
        <v>25</v>
      </c>
      <c r="E79" s="93">
        <v>726.3</v>
      </c>
      <c r="F79" s="90"/>
      <c r="G79" s="89"/>
      <c r="H79" s="89"/>
      <c r="I79" s="91"/>
      <c r="J79" s="91"/>
      <c r="K79" s="91"/>
      <c r="L79" s="89"/>
      <c r="M79" s="89"/>
      <c r="N79" s="89"/>
      <c r="O79" s="89"/>
      <c r="P79" s="89"/>
      <c r="Q79" s="89"/>
      <c r="R79" s="89"/>
      <c r="S79" s="89"/>
      <c r="T79" s="100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</row>
    <row r="80" spans="1:36">
      <c r="A80" s="89"/>
      <c r="B80" s="89"/>
      <c r="C80" s="92" t="s">
        <v>46</v>
      </c>
      <c r="D80" s="93">
        <v>15</v>
      </c>
      <c r="E80" s="93" t="s">
        <v>47</v>
      </c>
      <c r="F80" s="90"/>
      <c r="G80" s="89"/>
      <c r="H80" s="89"/>
      <c r="I80" s="91"/>
      <c r="J80" s="91"/>
      <c r="K80" s="91"/>
      <c r="L80" s="89"/>
      <c r="M80" s="89"/>
      <c r="N80" s="89"/>
      <c r="O80" s="89"/>
      <c r="P80" s="89"/>
      <c r="Q80" s="89"/>
      <c r="R80" s="89"/>
      <c r="S80" s="89"/>
      <c r="T80" s="100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</row>
    <row r="81" spans="1:36">
      <c r="A81" s="89"/>
      <c r="B81" s="89"/>
      <c r="C81" s="92" t="s">
        <v>48</v>
      </c>
      <c r="D81" s="93">
        <v>20</v>
      </c>
      <c r="E81" s="93">
        <v>714</v>
      </c>
      <c r="F81" s="90"/>
      <c r="G81" s="89"/>
      <c r="H81" s="89"/>
      <c r="I81" s="91"/>
      <c r="J81" s="91"/>
      <c r="K81" s="91"/>
      <c r="L81" s="89"/>
      <c r="M81" s="89"/>
      <c r="N81" s="89"/>
      <c r="O81" s="89"/>
      <c r="P81" s="89"/>
      <c r="Q81" s="89"/>
      <c r="R81" s="89"/>
      <c r="S81" s="89"/>
      <c r="T81" s="100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</row>
    <row r="82" spans="1:36">
      <c r="A82" s="89"/>
      <c r="B82" s="89"/>
      <c r="C82" s="92" t="s">
        <v>49</v>
      </c>
      <c r="D82" s="93">
        <v>20</v>
      </c>
      <c r="E82" s="93">
        <v>1306</v>
      </c>
      <c r="F82" s="90"/>
      <c r="G82" s="89"/>
      <c r="H82" s="89"/>
      <c r="I82" s="91"/>
      <c r="J82" s="91"/>
      <c r="K82" s="91"/>
      <c r="L82" s="89"/>
      <c r="M82" s="89"/>
      <c r="N82" s="89"/>
      <c r="O82" s="89"/>
      <c r="P82" s="89"/>
      <c r="Q82" s="89"/>
      <c r="R82" s="89"/>
      <c r="S82" s="89"/>
      <c r="T82" s="100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</row>
    <row r="83" spans="1:36">
      <c r="A83" s="89"/>
      <c r="B83" s="89"/>
      <c r="C83" s="92" t="s">
        <v>50</v>
      </c>
      <c r="D83" s="93">
        <v>20</v>
      </c>
      <c r="E83" s="93">
        <v>1326</v>
      </c>
      <c r="F83" s="90"/>
      <c r="G83" s="89"/>
      <c r="H83" s="89"/>
      <c r="I83" s="91"/>
      <c r="J83" s="91"/>
      <c r="K83" s="91"/>
      <c r="L83" s="89"/>
      <c r="M83" s="89"/>
      <c r="N83" s="89"/>
      <c r="O83" s="89"/>
      <c r="P83" s="89"/>
      <c r="Q83" s="89"/>
      <c r="R83" s="89"/>
      <c r="S83" s="89"/>
      <c r="T83" s="100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</row>
    <row r="84" spans="1:36">
      <c r="A84" s="89"/>
      <c r="B84" s="89"/>
      <c r="C84" s="92" t="s">
        <v>51</v>
      </c>
      <c r="D84" s="93">
        <v>15</v>
      </c>
      <c r="E84" s="93">
        <v>1120</v>
      </c>
      <c r="F84" s="90"/>
      <c r="G84" s="89"/>
      <c r="H84" s="89"/>
      <c r="I84" s="91"/>
      <c r="J84" s="91"/>
      <c r="K84" s="91"/>
      <c r="L84" s="89"/>
      <c r="M84" s="89"/>
      <c r="N84" s="89"/>
      <c r="O84" s="89"/>
      <c r="P84" s="89"/>
      <c r="Q84" s="89"/>
      <c r="R84" s="89"/>
      <c r="S84" s="89"/>
      <c r="T84" s="100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</row>
    <row r="85" spans="1:36">
      <c r="A85" s="89"/>
      <c r="B85" s="89"/>
      <c r="C85" s="92" t="s">
        <v>50</v>
      </c>
      <c r="D85" s="93">
        <v>20</v>
      </c>
      <c r="E85" s="93">
        <v>1326</v>
      </c>
      <c r="F85" s="90"/>
      <c r="G85" s="89"/>
      <c r="H85" s="89"/>
      <c r="I85" s="91"/>
      <c r="J85" s="91"/>
      <c r="K85" s="91"/>
      <c r="L85" s="89"/>
      <c r="M85" s="89"/>
      <c r="N85" s="89"/>
      <c r="O85" s="89"/>
      <c r="P85" s="89"/>
      <c r="Q85" s="89"/>
      <c r="R85" s="89"/>
      <c r="S85" s="89"/>
      <c r="T85" s="100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</row>
    <row r="86" spans="1:36">
      <c r="A86" s="89"/>
      <c r="B86" s="89"/>
      <c r="C86" s="92" t="s">
        <v>52</v>
      </c>
      <c r="D86" s="93">
        <v>20</v>
      </c>
      <c r="E86" s="93">
        <v>942</v>
      </c>
      <c r="F86" s="90"/>
      <c r="G86" s="89"/>
      <c r="H86" s="89"/>
      <c r="I86" s="91"/>
      <c r="J86" s="91"/>
      <c r="K86" s="91"/>
      <c r="L86" s="89"/>
      <c r="M86" s="89"/>
      <c r="N86" s="89"/>
      <c r="O86" s="89"/>
      <c r="P86" s="89"/>
      <c r="Q86" s="89"/>
      <c r="R86" s="89"/>
      <c r="S86" s="89"/>
      <c r="T86" s="100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</row>
    <row r="87" spans="1:36">
      <c r="A87" s="89"/>
      <c r="B87" s="89"/>
      <c r="C87" s="92" t="s">
        <v>53</v>
      </c>
      <c r="D87" s="93">
        <v>20</v>
      </c>
      <c r="E87" s="93">
        <v>949</v>
      </c>
      <c r="F87" s="90"/>
      <c r="G87" s="89"/>
      <c r="H87" s="89"/>
      <c r="I87" s="91"/>
      <c r="J87" s="91"/>
      <c r="K87" s="91"/>
      <c r="L87" s="89"/>
      <c r="M87" s="89"/>
      <c r="N87" s="89"/>
      <c r="O87" s="89"/>
      <c r="P87" s="89"/>
      <c r="Q87" s="89"/>
      <c r="R87" s="89"/>
      <c r="S87" s="89"/>
      <c r="T87" s="100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</row>
    <row r="88" spans="1:36">
      <c r="A88" s="89"/>
      <c r="B88" s="89"/>
      <c r="C88" s="92" t="s">
        <v>54</v>
      </c>
      <c r="D88" s="93">
        <v>20</v>
      </c>
      <c r="E88" s="93">
        <v>1100</v>
      </c>
      <c r="F88" s="90"/>
      <c r="G88" s="89"/>
      <c r="H88" s="89"/>
      <c r="I88" s="91"/>
      <c r="J88" s="91"/>
      <c r="K88" s="91"/>
      <c r="L88" s="89"/>
      <c r="M88" s="89"/>
      <c r="N88" s="89"/>
      <c r="O88" s="89"/>
      <c r="P88" s="89"/>
      <c r="Q88" s="89"/>
      <c r="R88" s="89"/>
      <c r="S88" s="89"/>
      <c r="T88" s="100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</row>
    <row r="89" spans="1:36">
      <c r="A89" s="3"/>
      <c r="B89" s="3"/>
      <c r="C89" s="9" t="s">
        <v>55</v>
      </c>
      <c r="D89" s="8">
        <v>25</v>
      </c>
      <c r="E89" s="8">
        <v>754.6</v>
      </c>
      <c r="F89" s="4"/>
      <c r="G89" s="3"/>
      <c r="H89" s="3"/>
      <c r="I89" s="7"/>
      <c r="J89" s="7"/>
      <c r="K89" s="7"/>
      <c r="L89" s="3"/>
      <c r="M89" s="3"/>
      <c r="N89" s="3"/>
      <c r="O89" s="3"/>
      <c r="P89" s="3"/>
      <c r="Q89" s="89"/>
      <c r="R89" s="89"/>
      <c r="S89" s="89"/>
      <c r="T89" s="100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</row>
    <row r="90" spans="1:36">
      <c r="A90" s="3"/>
      <c r="B90" s="3"/>
      <c r="C90" s="9" t="s">
        <v>56</v>
      </c>
      <c r="D90" s="8">
        <v>-89</v>
      </c>
      <c r="E90" s="8">
        <v>570</v>
      </c>
      <c r="F90" s="4"/>
      <c r="G90" s="3"/>
      <c r="H90" s="3"/>
      <c r="I90" s="7"/>
      <c r="J90" s="7"/>
      <c r="K90" s="7"/>
      <c r="L90" s="3"/>
      <c r="M90" s="3"/>
      <c r="N90" s="3"/>
      <c r="O90" s="3"/>
      <c r="P90" s="3"/>
      <c r="Q90" s="89"/>
      <c r="R90" s="89"/>
      <c r="S90" s="89"/>
      <c r="T90" s="100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</row>
    <row r="91" spans="1:36">
      <c r="A91" s="3"/>
      <c r="B91" s="3"/>
      <c r="C91" s="9" t="s">
        <v>57</v>
      </c>
      <c r="D91" s="8">
        <v>25</v>
      </c>
      <c r="E91" s="8">
        <v>713.5</v>
      </c>
      <c r="F91" s="4"/>
      <c r="G91" s="3"/>
      <c r="H91" s="3"/>
      <c r="I91" s="7"/>
      <c r="J91" s="7"/>
      <c r="K91" s="7"/>
      <c r="L91" s="3"/>
      <c r="M91" s="3"/>
      <c r="N91" s="3"/>
      <c r="O91" s="3"/>
      <c r="P91" s="3"/>
      <c r="Q91" s="89"/>
      <c r="R91" s="89"/>
      <c r="S91" s="89"/>
      <c r="T91" s="100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</row>
    <row r="92" spans="1:36">
      <c r="A92" s="3"/>
      <c r="B92" s="3"/>
      <c r="C92" s="9" t="s">
        <v>58</v>
      </c>
      <c r="D92" s="8">
        <v>16</v>
      </c>
      <c r="E92" s="8">
        <v>681</v>
      </c>
      <c r="F92" s="4"/>
      <c r="G92" s="3"/>
      <c r="H92" s="3"/>
      <c r="I92" s="7"/>
      <c r="J92" s="7"/>
      <c r="K92" s="7"/>
      <c r="L92" s="3"/>
      <c r="M92" s="3"/>
      <c r="N92" s="3"/>
      <c r="O92" s="3"/>
      <c r="P92" s="3"/>
      <c r="Q92" s="89"/>
      <c r="R92" s="89"/>
      <c r="S92" s="89"/>
      <c r="T92" s="100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</row>
    <row r="93" spans="1:36">
      <c r="A93" s="3"/>
      <c r="B93" s="3"/>
      <c r="C93" s="9" t="s">
        <v>59</v>
      </c>
      <c r="D93" s="8">
        <v>20</v>
      </c>
      <c r="E93" s="8">
        <v>901</v>
      </c>
      <c r="F93" s="4"/>
      <c r="G93" s="3"/>
      <c r="H93" s="3"/>
      <c r="I93" s="7"/>
      <c r="J93" s="7"/>
      <c r="K93" s="7"/>
      <c r="L93" s="3"/>
      <c r="M93" s="3"/>
      <c r="N93" s="3"/>
      <c r="O93" s="3"/>
      <c r="P93" s="3"/>
      <c r="Q93" s="89"/>
      <c r="R93" s="89"/>
      <c r="S93" s="89"/>
      <c r="T93" s="100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</row>
    <row r="94" spans="1:36">
      <c r="A94" s="3"/>
      <c r="B94" s="3"/>
      <c r="C94" s="9" t="s">
        <v>60</v>
      </c>
      <c r="D94" s="8">
        <v>20</v>
      </c>
      <c r="E94" s="8">
        <v>789</v>
      </c>
      <c r="F94" s="4"/>
      <c r="G94" s="3"/>
      <c r="H94" s="3"/>
      <c r="I94" s="7"/>
      <c r="J94" s="7"/>
      <c r="K94" s="7"/>
      <c r="L94" s="3"/>
      <c r="M94" s="3"/>
      <c r="N94" s="3"/>
      <c r="O94" s="3"/>
      <c r="P94" s="3"/>
      <c r="Q94" s="89"/>
      <c r="R94" s="89"/>
      <c r="S94" s="89"/>
      <c r="T94" s="100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</row>
    <row r="95" spans="1:36">
      <c r="A95" s="3"/>
      <c r="B95" s="3"/>
      <c r="C95" s="9" t="s">
        <v>61</v>
      </c>
      <c r="D95" s="8">
        <v>20</v>
      </c>
      <c r="E95" s="8">
        <v>713</v>
      </c>
      <c r="F95" s="4"/>
      <c r="G95" s="3"/>
      <c r="H95" s="3"/>
      <c r="I95" s="7"/>
      <c r="J95" s="7"/>
      <c r="K95" s="7"/>
      <c r="L95" s="3"/>
      <c r="M95" s="3"/>
      <c r="N95" s="3"/>
      <c r="O95" s="3"/>
      <c r="P95" s="3"/>
      <c r="Q95" s="89"/>
      <c r="R95" s="89"/>
      <c r="S95" s="89"/>
      <c r="T95" s="100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</row>
    <row r="96" spans="1:36">
      <c r="A96" s="3"/>
      <c r="B96" s="3"/>
      <c r="C96" s="9" t="s">
        <v>62</v>
      </c>
      <c r="D96" s="8">
        <v>20</v>
      </c>
      <c r="E96" s="8">
        <v>1253</v>
      </c>
      <c r="F96" s="4"/>
      <c r="G96" s="3"/>
      <c r="H96" s="3"/>
      <c r="I96" s="7"/>
      <c r="J96" s="7"/>
      <c r="K96" s="7"/>
      <c r="L96" s="3"/>
      <c r="M96" s="3"/>
      <c r="N96" s="3"/>
      <c r="O96" s="3"/>
      <c r="P96" s="3"/>
      <c r="Q96" s="89"/>
      <c r="R96" s="89"/>
      <c r="S96" s="89"/>
      <c r="T96" s="100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</row>
    <row r="97" spans="1:36">
      <c r="A97" s="3"/>
      <c r="B97" s="3"/>
      <c r="C97" s="9" t="s">
        <v>63</v>
      </c>
      <c r="D97" s="8">
        <v>25</v>
      </c>
      <c r="E97" s="8">
        <v>1097</v>
      </c>
      <c r="F97" s="4"/>
      <c r="G97" s="3"/>
      <c r="H97" s="3"/>
      <c r="I97" s="7"/>
      <c r="J97" s="7"/>
      <c r="K97" s="7"/>
      <c r="L97" s="3"/>
      <c r="M97" s="3"/>
      <c r="N97" s="3"/>
      <c r="O97" s="3"/>
      <c r="P97" s="3"/>
      <c r="Q97" s="89"/>
      <c r="R97" s="89"/>
      <c r="S97" s="89"/>
      <c r="T97" s="100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</row>
    <row r="98" spans="1:36">
      <c r="A98" s="3"/>
      <c r="B98" s="3"/>
      <c r="C98" s="9" t="s">
        <v>64</v>
      </c>
      <c r="D98" s="8">
        <v>25</v>
      </c>
      <c r="E98" s="8">
        <v>1476</v>
      </c>
      <c r="F98" s="4"/>
      <c r="G98" s="3"/>
      <c r="H98" s="3"/>
      <c r="I98" s="7"/>
      <c r="J98" s="7"/>
      <c r="K98" s="7"/>
      <c r="L98" s="3"/>
      <c r="M98" s="3"/>
      <c r="N98" s="3"/>
      <c r="O98" s="3"/>
      <c r="P98" s="3"/>
      <c r="Q98" s="89"/>
      <c r="R98" s="89"/>
      <c r="S98" s="89"/>
      <c r="T98" s="100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</row>
    <row r="99" spans="1:36">
      <c r="A99" s="3"/>
      <c r="B99" s="3"/>
      <c r="C99" s="9" t="s">
        <v>65</v>
      </c>
      <c r="D99" s="8">
        <v>25</v>
      </c>
      <c r="E99" s="8">
        <v>1311</v>
      </c>
      <c r="F99" s="4"/>
      <c r="G99" s="3"/>
      <c r="H99" s="3"/>
      <c r="I99" s="7"/>
      <c r="J99" s="7"/>
      <c r="K99" s="7"/>
      <c r="L99" s="3"/>
      <c r="M99" s="3"/>
      <c r="N99" s="3"/>
      <c r="O99" s="3"/>
      <c r="P99" s="3"/>
      <c r="Q99" s="89"/>
      <c r="R99" s="89"/>
      <c r="S99" s="89"/>
      <c r="T99" s="100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</row>
    <row r="100" spans="1:36">
      <c r="A100" s="3"/>
      <c r="B100" s="3"/>
      <c r="C100" s="9" t="s">
        <v>66</v>
      </c>
      <c r="D100" s="8">
        <v>25</v>
      </c>
      <c r="E100" s="8">
        <v>1194</v>
      </c>
      <c r="F100" s="4"/>
      <c r="G100" s="3"/>
      <c r="H100" s="3"/>
      <c r="I100" s="7"/>
      <c r="J100" s="7"/>
      <c r="K100" s="7"/>
      <c r="L100" s="3"/>
      <c r="M100" s="3"/>
      <c r="N100" s="3"/>
      <c r="O100" s="3"/>
      <c r="P100" s="3"/>
      <c r="Q100" s="89"/>
      <c r="R100" s="89"/>
      <c r="S100" s="89"/>
      <c r="T100" s="100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</row>
    <row r="101" spans="1:36">
      <c r="A101" s="3"/>
      <c r="B101" s="3"/>
      <c r="C101" s="9" t="s">
        <v>67</v>
      </c>
      <c r="D101" s="8">
        <v>45</v>
      </c>
      <c r="E101" s="8">
        <v>812</v>
      </c>
      <c r="F101" s="4"/>
      <c r="G101" s="3"/>
      <c r="H101" s="3"/>
      <c r="I101" s="7"/>
      <c r="J101" s="7"/>
      <c r="K101" s="7"/>
      <c r="L101" s="3"/>
      <c r="M101" s="3"/>
      <c r="N101" s="3"/>
      <c r="O101" s="3"/>
      <c r="P101" s="3"/>
      <c r="Q101" s="89"/>
      <c r="R101" s="89"/>
      <c r="S101" s="89"/>
      <c r="T101" s="100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</row>
    <row r="102" spans="1:36">
      <c r="A102" s="3"/>
      <c r="B102" s="3"/>
      <c r="C102" s="9" t="s">
        <v>68</v>
      </c>
      <c r="D102" s="8">
        <v>20</v>
      </c>
      <c r="E102" s="8">
        <v>1025</v>
      </c>
      <c r="F102" s="4"/>
      <c r="G102" s="3"/>
      <c r="H102" s="3"/>
      <c r="I102" s="7"/>
      <c r="J102" s="7"/>
      <c r="K102" s="7"/>
      <c r="L102" s="3"/>
      <c r="M102" s="3"/>
      <c r="N102" s="3"/>
      <c r="O102" s="3"/>
      <c r="P102" s="3"/>
      <c r="Q102" s="89"/>
      <c r="R102" s="89"/>
      <c r="S102" s="89"/>
      <c r="T102" s="100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</row>
    <row r="103" spans="1:36">
      <c r="A103" s="3"/>
      <c r="B103" s="3"/>
      <c r="C103" s="9" t="s">
        <v>69</v>
      </c>
      <c r="D103" s="8">
        <v>20</v>
      </c>
      <c r="E103" s="8">
        <v>1221</v>
      </c>
      <c r="F103" s="4"/>
      <c r="G103" s="3"/>
      <c r="H103" s="3"/>
      <c r="I103" s="7"/>
      <c r="J103" s="7"/>
      <c r="K103" s="7"/>
      <c r="L103" s="3"/>
      <c r="M103" s="3"/>
      <c r="N103" s="3"/>
      <c r="O103" s="3"/>
      <c r="P103" s="3"/>
      <c r="Q103" s="89"/>
      <c r="R103" s="89"/>
      <c r="S103" s="89"/>
      <c r="T103" s="100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</row>
    <row r="104" spans="1:36">
      <c r="A104" s="3"/>
      <c r="B104" s="3"/>
      <c r="C104" s="9" t="s">
        <v>70</v>
      </c>
      <c r="D104" s="8">
        <v>21</v>
      </c>
      <c r="E104" s="8">
        <v>1490</v>
      </c>
      <c r="F104" s="4"/>
      <c r="G104" s="3"/>
      <c r="H104" s="3"/>
      <c r="I104" s="7"/>
      <c r="J104" s="7"/>
      <c r="K104" s="7"/>
      <c r="L104" s="3"/>
      <c r="M104" s="3"/>
      <c r="N104" s="3"/>
      <c r="O104" s="3"/>
      <c r="P104" s="3"/>
      <c r="Q104" s="89"/>
      <c r="R104" s="89"/>
      <c r="S104" s="89"/>
      <c r="T104" s="100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</row>
    <row r="105" spans="1:36">
      <c r="A105" s="3"/>
      <c r="B105" s="3"/>
      <c r="C105" s="9" t="s">
        <v>71</v>
      </c>
      <c r="D105" s="8">
        <v>21</v>
      </c>
      <c r="E105" s="8">
        <v>1370</v>
      </c>
      <c r="F105" s="4"/>
      <c r="G105" s="3"/>
      <c r="H105" s="3"/>
      <c r="I105" s="7"/>
      <c r="J105" s="7"/>
      <c r="K105" s="7"/>
      <c r="L105" s="3"/>
      <c r="M105" s="3"/>
      <c r="N105" s="3"/>
      <c r="O105" s="3"/>
      <c r="P105" s="3"/>
      <c r="Q105" s="89"/>
      <c r="R105" s="89"/>
      <c r="S105" s="89"/>
      <c r="T105" s="100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</row>
    <row r="106" spans="1:36" ht="13.5">
      <c r="A106" s="3"/>
      <c r="B106" s="3"/>
      <c r="C106" s="9" t="s">
        <v>72</v>
      </c>
      <c r="D106" s="8" t="s">
        <v>170</v>
      </c>
      <c r="E106" s="8">
        <v>890</v>
      </c>
      <c r="F106" s="4"/>
      <c r="G106" s="3"/>
      <c r="H106" s="3"/>
      <c r="I106" s="7"/>
      <c r="J106" s="7"/>
      <c r="K106" s="7"/>
      <c r="L106" s="3"/>
      <c r="M106" s="3"/>
      <c r="N106" s="3"/>
      <c r="O106" s="3"/>
      <c r="P106" s="3"/>
      <c r="Q106" s="89"/>
      <c r="R106" s="89"/>
      <c r="S106" s="89"/>
      <c r="T106" s="100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</row>
    <row r="107" spans="1:36">
      <c r="A107" s="3"/>
      <c r="B107" s="3"/>
      <c r="C107" s="9" t="s">
        <v>73</v>
      </c>
      <c r="D107" s="8">
        <v>25</v>
      </c>
      <c r="E107" s="8">
        <v>1416</v>
      </c>
      <c r="F107" s="4"/>
      <c r="G107" s="3"/>
      <c r="H107" s="3"/>
      <c r="I107" s="7"/>
      <c r="J107" s="7"/>
      <c r="K107" s="7"/>
      <c r="L107" s="3"/>
      <c r="M107" s="3"/>
      <c r="N107" s="3"/>
      <c r="O107" s="3"/>
      <c r="P107" s="3"/>
      <c r="Q107" s="89"/>
      <c r="R107" s="89"/>
      <c r="S107" s="89"/>
      <c r="T107" s="100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</row>
    <row r="108" spans="1:36">
      <c r="A108" s="3"/>
      <c r="B108" s="3"/>
      <c r="C108" s="9" t="s">
        <v>74</v>
      </c>
      <c r="D108" s="8">
        <v>25</v>
      </c>
      <c r="E108" s="8">
        <v>1155</v>
      </c>
      <c r="F108" s="4"/>
      <c r="G108" s="3"/>
      <c r="H108" s="3"/>
      <c r="I108" s="7"/>
      <c r="J108" s="7"/>
      <c r="K108" s="7"/>
      <c r="L108" s="3"/>
      <c r="M108" s="3"/>
      <c r="N108" s="3"/>
      <c r="O108" s="3"/>
      <c r="P108" s="3"/>
      <c r="Q108" s="89"/>
      <c r="R108" s="89"/>
      <c r="S108" s="89"/>
      <c r="T108" s="100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</row>
    <row r="109" spans="1:36" ht="13.5">
      <c r="A109" s="3"/>
      <c r="B109" s="3"/>
      <c r="C109" s="9" t="s">
        <v>75</v>
      </c>
      <c r="D109" s="8" t="s">
        <v>170</v>
      </c>
      <c r="E109" s="8">
        <v>711</v>
      </c>
      <c r="F109" s="4"/>
      <c r="G109" s="3"/>
      <c r="H109" s="3"/>
      <c r="I109" s="7"/>
      <c r="J109" s="7"/>
      <c r="K109" s="7"/>
      <c r="L109" s="3"/>
      <c r="M109" s="3"/>
      <c r="N109" s="3"/>
      <c r="O109" s="3"/>
      <c r="P109" s="3"/>
      <c r="Q109" s="89"/>
      <c r="R109" s="89"/>
      <c r="S109" s="89"/>
      <c r="T109" s="100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</row>
    <row r="110" spans="1:36" ht="13.5">
      <c r="A110" s="3"/>
      <c r="B110" s="3"/>
      <c r="C110" s="9" t="s">
        <v>76</v>
      </c>
      <c r="D110" s="8" t="s">
        <v>170</v>
      </c>
      <c r="E110" s="8">
        <v>737</v>
      </c>
      <c r="F110" s="4"/>
      <c r="G110" s="3"/>
      <c r="H110" s="3"/>
      <c r="I110" s="7"/>
      <c r="J110" s="7"/>
      <c r="K110" s="7"/>
      <c r="L110" s="3"/>
      <c r="M110" s="3"/>
      <c r="N110" s="3"/>
      <c r="O110" s="3"/>
      <c r="P110" s="3"/>
      <c r="Q110" s="89"/>
      <c r="R110" s="89"/>
      <c r="S110" s="89"/>
      <c r="T110" s="100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</row>
    <row r="111" spans="1:36" ht="13.5">
      <c r="A111" s="3"/>
      <c r="B111" s="3"/>
      <c r="C111" s="9" t="s">
        <v>77</v>
      </c>
      <c r="D111" s="8" t="s">
        <v>170</v>
      </c>
      <c r="E111" s="8">
        <v>890</v>
      </c>
      <c r="F111" s="4"/>
      <c r="G111" s="3"/>
      <c r="H111" s="3"/>
      <c r="I111" s="7"/>
      <c r="J111" s="7"/>
      <c r="K111" s="7"/>
      <c r="L111" s="3"/>
      <c r="M111" s="3"/>
      <c r="N111" s="3"/>
      <c r="O111" s="3"/>
      <c r="P111" s="3"/>
      <c r="Q111" s="89"/>
      <c r="R111" s="89"/>
      <c r="S111" s="89"/>
      <c r="T111" s="100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</row>
    <row r="112" spans="1:36" ht="13.5">
      <c r="A112" s="3"/>
      <c r="B112" s="3"/>
      <c r="C112" s="9" t="s">
        <v>78</v>
      </c>
      <c r="D112" s="8" t="s">
        <v>170</v>
      </c>
      <c r="E112" s="8" t="s">
        <v>79</v>
      </c>
      <c r="F112" s="4"/>
      <c r="G112" s="3"/>
      <c r="H112" s="3"/>
      <c r="I112" s="7"/>
      <c r="J112" s="7"/>
      <c r="K112" s="7"/>
      <c r="L112" s="3"/>
      <c r="M112" s="3"/>
      <c r="N112" s="3"/>
      <c r="O112" s="3"/>
      <c r="P112" s="3"/>
      <c r="Q112" s="89"/>
      <c r="R112" s="89"/>
      <c r="S112" s="89"/>
      <c r="T112" s="100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</row>
    <row r="113" spans="1:36">
      <c r="A113" s="3"/>
      <c r="B113" s="3"/>
      <c r="C113" s="9" t="s">
        <v>80</v>
      </c>
      <c r="D113" s="8">
        <v>25</v>
      </c>
      <c r="E113" s="8">
        <v>1259</v>
      </c>
      <c r="F113" s="4"/>
      <c r="G113" s="3"/>
      <c r="H113" s="3"/>
      <c r="I113" s="7"/>
      <c r="J113" s="7"/>
      <c r="K113" s="7"/>
      <c r="L113" s="3"/>
      <c r="M113" s="3"/>
      <c r="N113" s="3"/>
      <c r="O113" s="3"/>
      <c r="P113" s="3"/>
      <c r="Q113" s="89"/>
      <c r="R113" s="89"/>
      <c r="S113" s="89"/>
      <c r="T113" s="100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</row>
    <row r="114" spans="1:36">
      <c r="A114" s="3"/>
      <c r="B114" s="3"/>
      <c r="C114" s="9" t="s">
        <v>81</v>
      </c>
      <c r="D114" s="8">
        <v>25</v>
      </c>
      <c r="E114" s="8">
        <v>1126</v>
      </c>
      <c r="F114" s="4"/>
      <c r="G114" s="3"/>
      <c r="H114" s="3"/>
      <c r="I114" s="7"/>
      <c r="J114" s="7"/>
      <c r="K114" s="7"/>
      <c r="L114" s="3"/>
      <c r="M114" s="3"/>
      <c r="N114" s="3"/>
      <c r="O114" s="3"/>
      <c r="P114" s="3"/>
      <c r="Q114" s="89"/>
      <c r="R114" s="89"/>
      <c r="S114" s="89"/>
      <c r="T114" s="100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</row>
    <row r="115" spans="1:36">
      <c r="A115" s="3"/>
      <c r="B115" s="3"/>
      <c r="C115" s="9" t="s">
        <v>82</v>
      </c>
      <c r="D115" s="8">
        <v>20</v>
      </c>
      <c r="E115" s="8">
        <v>920</v>
      </c>
      <c r="F115" s="4"/>
      <c r="G115" s="3"/>
      <c r="H115" s="3"/>
      <c r="I115" s="7"/>
      <c r="J115" s="7"/>
      <c r="K115" s="7"/>
      <c r="L115" s="3"/>
      <c r="M115" s="3"/>
      <c r="N115" s="3"/>
      <c r="O115" s="3"/>
      <c r="P115" s="3"/>
      <c r="Q115" s="89"/>
      <c r="R115" s="89"/>
      <c r="S115" s="89"/>
      <c r="T115" s="100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</row>
    <row r="116" spans="1:36">
      <c r="A116" s="3"/>
      <c r="B116" s="3"/>
      <c r="C116" s="9" t="s">
        <v>83</v>
      </c>
      <c r="D116" s="8">
        <v>25</v>
      </c>
      <c r="E116" s="8">
        <v>679.5</v>
      </c>
      <c r="F116" s="4"/>
      <c r="G116" s="3"/>
      <c r="H116" s="3"/>
      <c r="I116" s="7"/>
      <c r="J116" s="7"/>
      <c r="K116" s="7"/>
      <c r="L116" s="3"/>
      <c r="M116" s="3"/>
      <c r="N116" s="3"/>
      <c r="O116" s="3"/>
      <c r="P116" s="3"/>
      <c r="Q116" s="89"/>
      <c r="R116" s="89"/>
      <c r="S116" s="89"/>
      <c r="T116" s="100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</row>
    <row r="117" spans="1:36">
      <c r="A117" s="3"/>
      <c r="B117" s="3"/>
      <c r="C117" s="9" t="s">
        <v>84</v>
      </c>
      <c r="D117" s="8">
        <v>25</v>
      </c>
      <c r="E117" s="8">
        <v>654.79999999999995</v>
      </c>
      <c r="F117" s="4"/>
      <c r="G117" s="3"/>
      <c r="H117" s="3"/>
      <c r="I117" s="7"/>
      <c r="J117" s="7"/>
      <c r="K117" s="7"/>
      <c r="L117" s="3"/>
      <c r="M117" s="3"/>
      <c r="N117" s="3"/>
      <c r="O117" s="3"/>
      <c r="P117" s="3"/>
      <c r="Q117" s="89"/>
      <c r="R117" s="89"/>
      <c r="S117" s="89"/>
      <c r="T117" s="100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</row>
    <row r="118" spans="1:36">
      <c r="A118" s="3"/>
      <c r="B118" s="3"/>
      <c r="C118" s="9" t="s">
        <v>85</v>
      </c>
      <c r="D118" s="8">
        <v>25</v>
      </c>
      <c r="E118" s="8">
        <v>811</v>
      </c>
      <c r="F118" s="4"/>
      <c r="G118" s="3"/>
      <c r="H118" s="3"/>
      <c r="I118" s="7"/>
      <c r="J118" s="7"/>
      <c r="K118" s="7"/>
      <c r="L118" s="3"/>
      <c r="M118" s="3"/>
      <c r="N118" s="3"/>
      <c r="O118" s="3"/>
      <c r="P118" s="3"/>
      <c r="Q118" s="89"/>
      <c r="R118" s="89"/>
      <c r="S118" s="89"/>
      <c r="T118" s="100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</row>
    <row r="119" spans="1:36">
      <c r="A119" s="3"/>
      <c r="B119" s="3"/>
      <c r="C119" s="9" t="s">
        <v>86</v>
      </c>
      <c r="D119" s="8">
        <v>25</v>
      </c>
      <c r="E119" s="8">
        <v>671</v>
      </c>
      <c r="F119" s="4"/>
      <c r="G119" s="3"/>
      <c r="H119" s="3"/>
      <c r="I119" s="7"/>
      <c r="J119" s="7"/>
      <c r="K119" s="7"/>
      <c r="L119" s="3"/>
      <c r="M119" s="3"/>
      <c r="N119" s="3"/>
      <c r="O119" s="3"/>
      <c r="P119" s="3"/>
      <c r="Q119" s="89"/>
      <c r="R119" s="89"/>
      <c r="S119" s="89"/>
      <c r="T119" s="100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</row>
    <row r="120" spans="1:36">
      <c r="A120" s="3"/>
      <c r="B120" s="3"/>
      <c r="C120" s="9" t="s">
        <v>87</v>
      </c>
      <c r="D120" s="8">
        <v>25</v>
      </c>
      <c r="E120" s="8">
        <v>795</v>
      </c>
      <c r="F120" s="4"/>
      <c r="G120" s="3"/>
      <c r="H120" s="3"/>
      <c r="I120" s="7"/>
      <c r="J120" s="7"/>
      <c r="K120" s="7"/>
      <c r="L120" s="3"/>
      <c r="M120" s="3"/>
      <c r="N120" s="3"/>
      <c r="O120" s="3"/>
      <c r="P120" s="3"/>
      <c r="Q120" s="89"/>
      <c r="R120" s="89"/>
      <c r="S120" s="89"/>
      <c r="T120" s="100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</row>
    <row r="121" spans="1:36">
      <c r="A121" s="3"/>
      <c r="B121" s="3"/>
      <c r="C121" s="9" t="s">
        <v>88</v>
      </c>
      <c r="D121" s="8">
        <v>25</v>
      </c>
      <c r="E121" s="8">
        <v>4927</v>
      </c>
      <c r="F121" s="4"/>
      <c r="G121" s="3"/>
      <c r="H121" s="3"/>
      <c r="I121" s="7"/>
      <c r="J121" s="7"/>
      <c r="K121" s="7"/>
      <c r="L121" s="3"/>
      <c r="M121" s="3"/>
      <c r="N121" s="3"/>
      <c r="O121" s="3"/>
      <c r="P121" s="3"/>
      <c r="Q121" s="89"/>
      <c r="R121" s="89"/>
      <c r="S121" s="89"/>
      <c r="T121" s="100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</row>
    <row r="122" spans="1:36">
      <c r="A122" s="3"/>
      <c r="B122" s="3"/>
      <c r="C122" s="9" t="s">
        <v>89</v>
      </c>
      <c r="D122" s="8">
        <v>25</v>
      </c>
      <c r="E122" s="8">
        <v>932</v>
      </c>
      <c r="F122" s="4"/>
      <c r="G122" s="3"/>
      <c r="H122" s="3"/>
      <c r="I122" s="7"/>
      <c r="J122" s="7"/>
      <c r="K122" s="7"/>
      <c r="L122" s="3"/>
      <c r="M122" s="3"/>
      <c r="N122" s="3"/>
      <c r="O122" s="3"/>
      <c r="P122" s="3"/>
      <c r="Q122" s="89"/>
      <c r="R122" s="89"/>
      <c r="S122" s="89"/>
      <c r="T122" s="100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</row>
    <row r="123" spans="1:36">
      <c r="A123" s="3"/>
      <c r="B123" s="3"/>
      <c r="C123" s="9" t="s">
        <v>90</v>
      </c>
      <c r="D123" s="8">
        <v>20</v>
      </c>
      <c r="E123" s="8">
        <v>802</v>
      </c>
      <c r="F123" s="4"/>
      <c r="G123" s="3"/>
      <c r="H123" s="3"/>
      <c r="I123" s="7"/>
      <c r="J123" s="7"/>
      <c r="K123" s="7"/>
      <c r="L123" s="3"/>
      <c r="M123" s="3"/>
      <c r="N123" s="3"/>
      <c r="O123" s="3"/>
      <c r="P123" s="3"/>
      <c r="Q123" s="89"/>
      <c r="R123" s="89"/>
      <c r="S123" s="89"/>
      <c r="T123" s="100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</row>
    <row r="124" spans="1:36">
      <c r="A124" s="3"/>
      <c r="B124" s="3"/>
      <c r="C124" s="9" t="s">
        <v>91</v>
      </c>
      <c r="D124" s="8">
        <v>20</v>
      </c>
      <c r="E124" s="8">
        <v>692</v>
      </c>
      <c r="F124" s="4"/>
      <c r="G124" s="3"/>
      <c r="H124" s="3"/>
      <c r="I124" s="7"/>
      <c r="J124" s="7"/>
      <c r="K124" s="7"/>
      <c r="L124" s="3"/>
      <c r="M124" s="3"/>
      <c r="N124" s="3"/>
      <c r="O124" s="3"/>
      <c r="P124" s="3"/>
      <c r="Q124" s="89"/>
      <c r="R124" s="89"/>
      <c r="S124" s="89"/>
      <c r="T124" s="100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</row>
    <row r="125" spans="1:36">
      <c r="A125" s="3"/>
      <c r="B125" s="3"/>
      <c r="C125" s="9" t="s">
        <v>92</v>
      </c>
      <c r="D125" s="8">
        <v>20</v>
      </c>
      <c r="E125" s="8">
        <v>785</v>
      </c>
      <c r="F125" s="4"/>
      <c r="G125" s="3"/>
      <c r="H125" s="3"/>
      <c r="I125" s="7"/>
      <c r="J125" s="7"/>
      <c r="K125" s="7"/>
      <c r="L125" s="3"/>
      <c r="M125" s="3"/>
      <c r="N125" s="3"/>
      <c r="O125" s="3"/>
      <c r="P125" s="3"/>
      <c r="Q125" s="89"/>
      <c r="R125" s="89"/>
      <c r="S125" s="89"/>
      <c r="T125" s="100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</row>
    <row r="126" spans="1:36">
      <c r="A126" s="3"/>
      <c r="B126" s="3"/>
      <c r="C126" s="9" t="s">
        <v>93</v>
      </c>
      <c r="D126" s="8">
        <v>20</v>
      </c>
      <c r="E126" s="8">
        <v>853</v>
      </c>
      <c r="F126" s="4"/>
      <c r="G126" s="3"/>
      <c r="H126" s="3"/>
      <c r="I126" s="7"/>
      <c r="J126" s="7"/>
      <c r="K126" s="7"/>
      <c r="L126" s="3"/>
      <c r="M126" s="3"/>
      <c r="N126" s="3"/>
      <c r="O126" s="3"/>
      <c r="P126" s="3"/>
      <c r="Q126" s="89"/>
      <c r="R126" s="89"/>
      <c r="S126" s="89"/>
      <c r="T126" s="100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</row>
    <row r="127" spans="1:36" ht="13.5">
      <c r="A127" s="3"/>
      <c r="B127" s="3"/>
      <c r="C127" s="9" t="s">
        <v>94</v>
      </c>
      <c r="D127" s="8" t="s">
        <v>170</v>
      </c>
      <c r="E127" s="8">
        <v>820.1</v>
      </c>
      <c r="F127" s="4"/>
      <c r="G127" s="3"/>
      <c r="H127" s="3"/>
      <c r="I127" s="7"/>
      <c r="J127" s="7"/>
      <c r="K127" s="7"/>
      <c r="L127" s="3"/>
      <c r="M127" s="3"/>
      <c r="N127" s="3"/>
      <c r="O127" s="3"/>
      <c r="P127" s="3"/>
      <c r="Q127" s="89"/>
      <c r="R127" s="89"/>
      <c r="S127" s="89"/>
      <c r="T127" s="100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</row>
    <row r="128" spans="1:36">
      <c r="A128" s="3"/>
      <c r="B128" s="3"/>
      <c r="C128" s="9" t="s">
        <v>95</v>
      </c>
      <c r="D128" s="8">
        <v>25</v>
      </c>
      <c r="E128" s="8">
        <v>897</v>
      </c>
      <c r="F128" s="4"/>
      <c r="G128" s="3"/>
      <c r="H128" s="3"/>
      <c r="I128" s="7"/>
      <c r="J128" s="7"/>
      <c r="K128" s="7"/>
      <c r="L128" s="3"/>
      <c r="M128" s="3"/>
      <c r="N128" s="3"/>
      <c r="O128" s="3"/>
      <c r="P128" s="3"/>
      <c r="Q128" s="89"/>
      <c r="R128" s="89"/>
      <c r="S128" s="89"/>
      <c r="T128" s="100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</row>
    <row r="129" spans="1:36">
      <c r="A129" s="3"/>
      <c r="B129" s="3"/>
      <c r="C129" s="9" t="s">
        <v>96</v>
      </c>
      <c r="D129" s="8">
        <v>25</v>
      </c>
      <c r="E129" s="8">
        <v>929.1</v>
      </c>
      <c r="F129" s="4"/>
      <c r="G129" s="3"/>
      <c r="H129" s="3"/>
      <c r="I129" s="7"/>
      <c r="J129" s="7"/>
      <c r="K129" s="7"/>
      <c r="L129" s="3"/>
      <c r="M129" s="3"/>
      <c r="N129" s="3"/>
      <c r="O129" s="3"/>
      <c r="P129" s="3"/>
      <c r="Q129" s="89"/>
      <c r="R129" s="89"/>
      <c r="S129" s="89"/>
      <c r="T129" s="100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</row>
    <row r="130" spans="1:36">
      <c r="A130" s="3"/>
      <c r="B130" s="3"/>
      <c r="C130" s="9" t="s">
        <v>97</v>
      </c>
      <c r="D130" s="8">
        <v>20</v>
      </c>
      <c r="E130" s="8">
        <v>910</v>
      </c>
      <c r="F130" s="4"/>
      <c r="G130" s="3"/>
      <c r="H130" s="3"/>
      <c r="I130" s="7"/>
      <c r="J130" s="7"/>
      <c r="K130" s="7"/>
      <c r="L130" s="3"/>
      <c r="M130" s="3"/>
      <c r="N130" s="3"/>
      <c r="O130" s="3"/>
      <c r="P130" s="3"/>
      <c r="Q130" s="89"/>
      <c r="R130" s="89"/>
      <c r="S130" s="89"/>
      <c r="T130" s="100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</row>
    <row r="131" spans="1:36">
      <c r="A131" s="3"/>
      <c r="B131" s="3"/>
      <c r="C131" s="9" t="s">
        <v>98</v>
      </c>
      <c r="D131" s="8"/>
      <c r="E131" s="8">
        <v>13590</v>
      </c>
      <c r="F131" s="4"/>
      <c r="G131" s="3"/>
      <c r="H131" s="3"/>
      <c r="I131" s="7"/>
      <c r="J131" s="7"/>
      <c r="K131" s="7"/>
      <c r="L131" s="3"/>
      <c r="M131" s="3"/>
      <c r="N131" s="3"/>
      <c r="O131" s="3"/>
      <c r="P131" s="3"/>
      <c r="Q131" s="89"/>
      <c r="R131" s="89"/>
      <c r="S131" s="89"/>
      <c r="T131" s="100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</row>
    <row r="132" spans="1:36">
      <c r="A132" s="3"/>
      <c r="B132" s="3"/>
      <c r="C132" s="9" t="s">
        <v>99</v>
      </c>
      <c r="D132" s="8">
        <v>-164</v>
      </c>
      <c r="E132" s="8">
        <v>465</v>
      </c>
      <c r="F132" s="4"/>
      <c r="G132" s="3"/>
      <c r="H132" s="3"/>
      <c r="I132" s="7"/>
      <c r="J132" s="7"/>
      <c r="K132" s="7"/>
      <c r="L132" s="3"/>
      <c r="M132" s="3"/>
      <c r="N132" s="3"/>
      <c r="O132" s="3"/>
      <c r="P132" s="3"/>
      <c r="Q132" s="89"/>
      <c r="R132" s="89"/>
      <c r="S132" s="89"/>
      <c r="T132" s="100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</row>
    <row r="133" spans="1:36">
      <c r="A133" s="3"/>
      <c r="B133" s="3"/>
      <c r="C133" s="9" t="s">
        <v>100</v>
      </c>
      <c r="D133" s="8">
        <v>20</v>
      </c>
      <c r="E133" s="8">
        <v>791</v>
      </c>
      <c r="F133" s="4"/>
      <c r="G133" s="3"/>
      <c r="H133" s="3"/>
      <c r="I133" s="7"/>
      <c r="J133" s="7"/>
      <c r="K133" s="7"/>
      <c r="L133" s="3"/>
      <c r="M133" s="3"/>
      <c r="N133" s="3"/>
      <c r="O133" s="3"/>
      <c r="P133" s="3"/>
      <c r="Q133" s="89"/>
      <c r="R133" s="89"/>
      <c r="S133" s="89"/>
      <c r="T133" s="100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</row>
    <row r="134" spans="1:36">
      <c r="A134" s="3"/>
      <c r="B134" s="3"/>
      <c r="C134" s="9" t="s">
        <v>101</v>
      </c>
      <c r="D134" s="8">
        <v>20</v>
      </c>
      <c r="E134" s="8">
        <v>888</v>
      </c>
      <c r="F134" s="4"/>
      <c r="G134" s="3"/>
      <c r="H134" s="3"/>
      <c r="I134" s="7"/>
      <c r="J134" s="7"/>
      <c r="K134" s="7"/>
      <c r="L134" s="3"/>
      <c r="M134" s="3"/>
      <c r="N134" s="3"/>
      <c r="O134" s="3"/>
      <c r="P134" s="3"/>
      <c r="Q134" s="89"/>
      <c r="R134" s="89"/>
      <c r="S134" s="89"/>
      <c r="T134" s="100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</row>
    <row r="135" spans="1:36">
      <c r="A135" s="3"/>
      <c r="B135" s="3"/>
      <c r="C135" s="9" t="s">
        <v>102</v>
      </c>
      <c r="D135" s="8">
        <v>20</v>
      </c>
      <c r="E135" s="8">
        <v>801</v>
      </c>
      <c r="F135" s="4"/>
      <c r="G135" s="3"/>
      <c r="H135" s="3"/>
      <c r="I135" s="7"/>
      <c r="J135" s="7"/>
      <c r="K135" s="7"/>
      <c r="L135" s="3"/>
      <c r="M135" s="3"/>
      <c r="N135" s="3"/>
      <c r="O135" s="3"/>
      <c r="P135" s="3"/>
      <c r="Q135" s="89"/>
      <c r="R135" s="89"/>
      <c r="S135" s="89"/>
      <c r="T135" s="100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</row>
    <row r="136" spans="1:36">
      <c r="A136" s="3"/>
      <c r="B136" s="3"/>
      <c r="C136" s="9" t="s">
        <v>103</v>
      </c>
      <c r="D136" s="8">
        <v>20</v>
      </c>
      <c r="E136" s="8">
        <v>808</v>
      </c>
      <c r="F136" s="4"/>
      <c r="G136" s="3"/>
      <c r="H136" s="3"/>
      <c r="I136" s="7"/>
      <c r="J136" s="7"/>
      <c r="K136" s="7"/>
      <c r="L136" s="3"/>
      <c r="M136" s="3"/>
      <c r="N136" s="3"/>
      <c r="O136" s="3"/>
      <c r="P136" s="3"/>
      <c r="Q136" s="89"/>
      <c r="R136" s="89"/>
      <c r="S136" s="89"/>
      <c r="T136" s="100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</row>
    <row r="137" spans="1:36">
      <c r="A137" s="3"/>
      <c r="B137" s="3"/>
      <c r="C137" s="9" t="s">
        <v>104</v>
      </c>
      <c r="D137" s="8">
        <v>20</v>
      </c>
      <c r="E137" s="8">
        <v>741</v>
      </c>
      <c r="F137" s="4"/>
      <c r="G137" s="3"/>
      <c r="H137" s="3"/>
      <c r="I137" s="7"/>
      <c r="J137" s="7"/>
      <c r="K137" s="7"/>
      <c r="L137" s="3"/>
      <c r="M137" s="3"/>
      <c r="N137" s="3"/>
      <c r="O137" s="3"/>
      <c r="P137" s="3"/>
      <c r="Q137" s="89"/>
      <c r="R137" s="89"/>
      <c r="S137" s="89"/>
      <c r="T137" s="100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</row>
    <row r="138" spans="1:36">
      <c r="A138" s="3"/>
      <c r="B138" s="3"/>
      <c r="C138" s="9" t="s">
        <v>105</v>
      </c>
      <c r="D138" s="8">
        <v>20</v>
      </c>
      <c r="E138" s="8">
        <v>1030</v>
      </c>
      <c r="F138" s="4"/>
      <c r="G138" s="3"/>
      <c r="H138" s="3"/>
      <c r="I138" s="7"/>
      <c r="J138" s="7"/>
      <c r="K138" s="7"/>
      <c r="L138" s="3"/>
      <c r="M138" s="3"/>
      <c r="N138" s="3"/>
      <c r="O138" s="3"/>
      <c r="P138" s="3"/>
      <c r="Q138" s="89"/>
      <c r="R138" s="89"/>
      <c r="S138" s="89"/>
      <c r="T138" s="100"/>
      <c r="U138" s="89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</row>
    <row r="139" spans="1:36">
      <c r="A139" s="3"/>
      <c r="B139" s="3"/>
      <c r="C139" s="9" t="s">
        <v>106</v>
      </c>
      <c r="D139" s="8">
        <v>20</v>
      </c>
      <c r="E139" s="8">
        <v>805</v>
      </c>
      <c r="F139" s="4"/>
      <c r="G139" s="3"/>
      <c r="H139" s="3"/>
      <c r="I139" s="7"/>
      <c r="J139" s="7"/>
      <c r="K139" s="7"/>
      <c r="L139" s="3"/>
      <c r="M139" s="3"/>
      <c r="N139" s="3"/>
      <c r="O139" s="3"/>
      <c r="P139" s="3"/>
      <c r="Q139" s="89"/>
      <c r="R139" s="89"/>
      <c r="S139" s="89"/>
      <c r="T139" s="100"/>
      <c r="U139" s="89"/>
      <c r="V139" s="89"/>
      <c r="W139" s="89"/>
      <c r="X139" s="89"/>
      <c r="Y139" s="89"/>
      <c r="Z139" s="89"/>
      <c r="AA139" s="89"/>
      <c r="AB139" s="89"/>
      <c r="AC139" s="89"/>
      <c r="AD139" s="89"/>
      <c r="AE139" s="89"/>
      <c r="AF139" s="89"/>
      <c r="AG139" s="89"/>
      <c r="AH139" s="89"/>
      <c r="AI139" s="89"/>
      <c r="AJ139" s="89"/>
    </row>
    <row r="140" spans="1:36">
      <c r="A140" s="3"/>
      <c r="B140" s="3"/>
      <c r="C140" s="9" t="s">
        <v>107</v>
      </c>
      <c r="D140" s="8">
        <v>15</v>
      </c>
      <c r="E140" s="8" t="s">
        <v>108</v>
      </c>
      <c r="F140" s="4"/>
      <c r="G140" s="3"/>
      <c r="H140" s="3"/>
      <c r="I140" s="7"/>
      <c r="J140" s="7"/>
      <c r="K140" s="7"/>
      <c r="L140" s="3"/>
      <c r="M140" s="3"/>
      <c r="N140" s="3"/>
      <c r="O140" s="3"/>
      <c r="P140" s="3"/>
      <c r="Q140" s="89"/>
      <c r="R140" s="89"/>
      <c r="S140" s="89"/>
      <c r="T140" s="100"/>
      <c r="U140" s="89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89"/>
      <c r="AG140" s="89"/>
      <c r="AH140" s="89"/>
      <c r="AI140" s="89"/>
      <c r="AJ140" s="89"/>
    </row>
    <row r="141" spans="1:36">
      <c r="A141" s="3"/>
      <c r="B141" s="3"/>
      <c r="C141" s="9" t="s">
        <v>109</v>
      </c>
      <c r="D141" s="8">
        <v>15</v>
      </c>
      <c r="E141" s="8">
        <v>665</v>
      </c>
      <c r="F141" s="4"/>
      <c r="G141" s="3"/>
      <c r="H141" s="3"/>
      <c r="I141" s="7"/>
      <c r="J141" s="7"/>
      <c r="K141" s="7"/>
      <c r="L141" s="3"/>
      <c r="M141" s="3"/>
      <c r="N141" s="3"/>
      <c r="O141" s="3"/>
      <c r="P141" s="3"/>
      <c r="Q141" s="89"/>
      <c r="R141" s="89"/>
      <c r="S141" s="89"/>
      <c r="T141" s="100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</row>
    <row r="142" spans="1:36">
      <c r="A142" s="3"/>
      <c r="B142" s="3"/>
      <c r="C142" s="9" t="s">
        <v>110</v>
      </c>
      <c r="D142" s="8">
        <v>25</v>
      </c>
      <c r="E142" s="8">
        <v>960</v>
      </c>
      <c r="F142" s="4"/>
      <c r="G142" s="3"/>
      <c r="H142" s="3"/>
      <c r="I142" s="7"/>
      <c r="J142" s="7"/>
      <c r="K142" s="7"/>
      <c r="L142" s="3"/>
      <c r="M142" s="3"/>
      <c r="N142" s="3"/>
      <c r="O142" s="3"/>
      <c r="P142" s="3"/>
      <c r="Q142" s="89"/>
      <c r="R142" s="89"/>
      <c r="S142" s="89"/>
      <c r="T142" s="100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</row>
    <row r="143" spans="1:36">
      <c r="A143" s="3"/>
      <c r="B143" s="3"/>
      <c r="C143" s="9" t="s">
        <v>111</v>
      </c>
      <c r="D143" s="8">
        <v>25</v>
      </c>
      <c r="E143" s="8">
        <v>820</v>
      </c>
      <c r="F143" s="4"/>
      <c r="G143" s="3"/>
      <c r="H143" s="3"/>
      <c r="I143" s="7"/>
      <c r="J143" s="7"/>
      <c r="K143" s="7"/>
      <c r="L143" s="3"/>
      <c r="M143" s="3"/>
      <c r="N143" s="3"/>
      <c r="O143" s="3"/>
      <c r="P143" s="3"/>
      <c r="Q143" s="89"/>
      <c r="R143" s="89"/>
      <c r="S143" s="89"/>
      <c r="T143" s="100"/>
      <c r="U143" s="89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89"/>
      <c r="AG143" s="89"/>
      <c r="AH143" s="89"/>
      <c r="AI143" s="89"/>
      <c r="AJ143" s="89"/>
    </row>
    <row r="144" spans="1:36">
      <c r="A144" s="3"/>
      <c r="B144" s="3"/>
      <c r="C144" s="9" t="s">
        <v>112</v>
      </c>
      <c r="D144" s="8">
        <v>0</v>
      </c>
      <c r="E144" s="8">
        <v>1560</v>
      </c>
      <c r="F144" s="4"/>
      <c r="G144" s="3"/>
      <c r="H144" s="3"/>
      <c r="I144" s="7"/>
      <c r="J144" s="7"/>
      <c r="K144" s="7"/>
      <c r="L144" s="3"/>
      <c r="M144" s="3"/>
      <c r="N144" s="3"/>
      <c r="O144" s="3"/>
      <c r="P144" s="3"/>
      <c r="Q144" s="89"/>
      <c r="R144" s="89"/>
      <c r="S144" s="89"/>
      <c r="T144" s="100"/>
      <c r="U144" s="89"/>
      <c r="V144" s="89"/>
      <c r="W144" s="89"/>
      <c r="X144" s="89"/>
      <c r="Y144" s="89"/>
      <c r="Z144" s="89"/>
      <c r="AA144" s="89"/>
      <c r="AB144" s="89"/>
      <c r="AC144" s="89"/>
      <c r="AD144" s="89"/>
      <c r="AE144" s="89"/>
      <c r="AF144" s="89"/>
      <c r="AG144" s="89"/>
      <c r="AH144" s="89"/>
      <c r="AI144" s="89"/>
      <c r="AJ144" s="89"/>
    </row>
    <row r="145" spans="1:36">
      <c r="A145" s="3"/>
      <c r="B145" s="3"/>
      <c r="C145" s="9" t="s">
        <v>113</v>
      </c>
      <c r="D145" s="8">
        <v>25</v>
      </c>
      <c r="E145" s="8">
        <v>798</v>
      </c>
      <c r="F145" s="4"/>
      <c r="G145" s="3"/>
      <c r="H145" s="3"/>
      <c r="I145" s="7"/>
      <c r="J145" s="7"/>
      <c r="K145" s="7"/>
      <c r="L145" s="3"/>
      <c r="M145" s="3"/>
      <c r="N145" s="3"/>
      <c r="O145" s="3"/>
      <c r="P145" s="3"/>
      <c r="Q145" s="89"/>
      <c r="R145" s="89"/>
      <c r="S145" s="89"/>
      <c r="T145" s="100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</row>
    <row r="146" spans="1:36">
      <c r="A146" s="3"/>
      <c r="B146" s="3"/>
      <c r="C146" s="9" t="s">
        <v>114</v>
      </c>
      <c r="D146" s="8">
        <v>15</v>
      </c>
      <c r="E146" s="8">
        <v>698.6</v>
      </c>
      <c r="F146" s="4"/>
      <c r="G146" s="3"/>
      <c r="H146" s="3"/>
      <c r="I146" s="7"/>
      <c r="J146" s="7"/>
      <c r="K146" s="7"/>
      <c r="L146" s="3"/>
      <c r="M146" s="3"/>
      <c r="N146" s="3"/>
      <c r="O146" s="3"/>
      <c r="P146" s="3"/>
      <c r="Q146" s="89"/>
      <c r="R146" s="89"/>
      <c r="S146" s="89"/>
      <c r="T146" s="100"/>
      <c r="U146" s="89"/>
      <c r="V146" s="89"/>
      <c r="W146" s="89"/>
      <c r="X146" s="89"/>
      <c r="Y146" s="89"/>
      <c r="Z146" s="89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</row>
    <row r="147" spans="1:36">
      <c r="A147" s="3"/>
      <c r="B147" s="3"/>
      <c r="C147" s="9" t="s">
        <v>115</v>
      </c>
      <c r="D147" s="8">
        <v>20</v>
      </c>
      <c r="E147" s="8">
        <v>940</v>
      </c>
      <c r="F147" s="4"/>
      <c r="G147" s="3"/>
      <c r="H147" s="3"/>
      <c r="I147" s="7"/>
      <c r="J147" s="7"/>
      <c r="K147" s="7"/>
      <c r="L147" s="3"/>
      <c r="M147" s="3"/>
      <c r="N147" s="3"/>
      <c r="O147" s="3"/>
      <c r="P147" s="3"/>
      <c r="Q147" s="89"/>
      <c r="R147" s="89"/>
      <c r="S147" s="89"/>
      <c r="T147" s="100"/>
      <c r="U147" s="89"/>
      <c r="V147" s="89"/>
      <c r="W147" s="89"/>
      <c r="X147" s="89"/>
      <c r="Y147" s="89"/>
      <c r="Z147" s="89"/>
      <c r="AA147" s="89"/>
      <c r="AB147" s="89"/>
      <c r="AC147" s="89"/>
      <c r="AD147" s="89"/>
      <c r="AE147" s="89"/>
      <c r="AF147" s="89"/>
      <c r="AG147" s="89"/>
      <c r="AH147" s="89"/>
      <c r="AI147" s="89"/>
      <c r="AJ147" s="89"/>
    </row>
    <row r="148" spans="1:36">
      <c r="A148" s="3"/>
      <c r="B148" s="3"/>
      <c r="C148" s="9" t="s">
        <v>116</v>
      </c>
      <c r="D148" s="8">
        <v>20</v>
      </c>
      <c r="E148" s="8">
        <v>870</v>
      </c>
      <c r="F148" s="4"/>
      <c r="G148" s="3"/>
      <c r="H148" s="3"/>
      <c r="I148" s="7"/>
      <c r="J148" s="7"/>
      <c r="K148" s="7"/>
      <c r="L148" s="3"/>
      <c r="M148" s="3"/>
      <c r="N148" s="3"/>
      <c r="O148" s="3"/>
      <c r="P148" s="3"/>
      <c r="Q148" s="89"/>
      <c r="R148" s="89"/>
      <c r="S148" s="89"/>
      <c r="T148" s="100"/>
      <c r="U148" s="89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89"/>
      <c r="AG148" s="89"/>
      <c r="AH148" s="89"/>
      <c r="AI148" s="89"/>
      <c r="AJ148" s="89"/>
    </row>
    <row r="149" spans="1:36">
      <c r="A149" s="3"/>
      <c r="B149" s="3"/>
      <c r="C149" s="9" t="s">
        <v>117</v>
      </c>
      <c r="D149" s="8">
        <v>20</v>
      </c>
      <c r="E149" s="8">
        <v>900</v>
      </c>
      <c r="F149" s="4"/>
      <c r="G149" s="3"/>
      <c r="H149" s="3"/>
      <c r="I149" s="7"/>
      <c r="J149" s="7"/>
      <c r="K149" s="7"/>
      <c r="L149" s="3"/>
      <c r="M149" s="3"/>
      <c r="N149" s="3"/>
      <c r="O149" s="3"/>
      <c r="P149" s="3"/>
      <c r="Q149" s="89"/>
      <c r="R149" s="89"/>
      <c r="S149" s="89"/>
      <c r="T149" s="100"/>
      <c r="U149" s="89"/>
      <c r="V149" s="89"/>
      <c r="W149" s="89"/>
      <c r="X149" s="89"/>
      <c r="Y149" s="89"/>
      <c r="Z149" s="89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</row>
    <row r="150" spans="1:36">
      <c r="A150" s="3"/>
      <c r="B150" s="3"/>
      <c r="C150" s="9" t="s">
        <v>118</v>
      </c>
      <c r="D150" s="8">
        <v>20</v>
      </c>
      <c r="E150" s="8" t="s">
        <v>119</v>
      </c>
      <c r="F150" s="4"/>
      <c r="G150" s="3"/>
      <c r="H150" s="3"/>
      <c r="I150" s="7"/>
      <c r="J150" s="7"/>
      <c r="K150" s="7"/>
      <c r="L150" s="3"/>
      <c r="M150" s="3"/>
      <c r="N150" s="3"/>
      <c r="O150" s="3"/>
      <c r="P150" s="3"/>
      <c r="Q150" s="89"/>
      <c r="R150" s="89"/>
      <c r="S150" s="89"/>
      <c r="T150" s="100"/>
      <c r="U150" s="89"/>
      <c r="V150" s="89"/>
      <c r="W150" s="89"/>
      <c r="X150" s="89"/>
      <c r="Y150" s="89"/>
      <c r="Z150" s="89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</row>
    <row r="151" spans="1:36">
      <c r="A151" s="3"/>
      <c r="B151" s="3"/>
      <c r="C151" s="9" t="s">
        <v>120</v>
      </c>
      <c r="D151" s="8">
        <v>-183</v>
      </c>
      <c r="E151" s="8">
        <v>1140</v>
      </c>
      <c r="F151" s="4"/>
      <c r="G151" s="3"/>
      <c r="H151" s="3"/>
      <c r="I151" s="7"/>
      <c r="J151" s="7"/>
      <c r="K151" s="7"/>
      <c r="L151" s="3"/>
      <c r="M151" s="3"/>
      <c r="N151" s="3"/>
      <c r="O151" s="3"/>
      <c r="P151" s="3"/>
      <c r="Q151" s="89"/>
      <c r="R151" s="89"/>
      <c r="S151" s="89"/>
      <c r="T151" s="100"/>
      <c r="U151" s="89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89"/>
      <c r="AG151" s="89"/>
      <c r="AH151" s="89"/>
      <c r="AI151" s="89"/>
      <c r="AJ151" s="89"/>
    </row>
    <row r="152" spans="1:36">
      <c r="A152" s="3"/>
      <c r="B152" s="3"/>
      <c r="C152" s="9" t="s">
        <v>121</v>
      </c>
      <c r="D152" s="8"/>
      <c r="E152" s="8">
        <v>800</v>
      </c>
      <c r="F152" s="4"/>
      <c r="G152" s="3"/>
      <c r="H152" s="3"/>
      <c r="I152" s="7"/>
      <c r="J152" s="7"/>
      <c r="K152" s="7"/>
      <c r="L152" s="3"/>
      <c r="M152" s="3"/>
      <c r="N152" s="3"/>
      <c r="O152" s="3"/>
      <c r="P152" s="3"/>
      <c r="Q152" s="89"/>
      <c r="R152" s="89"/>
      <c r="S152" s="89"/>
      <c r="T152" s="100"/>
      <c r="U152" s="89"/>
      <c r="V152" s="89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89"/>
    </row>
    <row r="153" spans="1:36">
      <c r="A153" s="3"/>
      <c r="B153" s="3"/>
      <c r="C153" s="9" t="s">
        <v>122</v>
      </c>
      <c r="D153" s="8">
        <v>25</v>
      </c>
      <c r="E153" s="8">
        <v>851</v>
      </c>
      <c r="F153" s="4"/>
      <c r="G153" s="3"/>
      <c r="H153" s="3"/>
      <c r="I153" s="7"/>
      <c r="J153" s="7"/>
      <c r="K153" s="7"/>
      <c r="L153" s="3"/>
      <c r="M153" s="3"/>
      <c r="N153" s="3"/>
      <c r="O153" s="3"/>
      <c r="P153" s="3"/>
      <c r="Q153" s="89"/>
      <c r="R153" s="89"/>
      <c r="S153" s="89"/>
      <c r="T153" s="100"/>
      <c r="U153" s="89"/>
      <c r="V153" s="89"/>
      <c r="W153" s="89"/>
      <c r="X153" s="89"/>
      <c r="Y153" s="89"/>
      <c r="Z153" s="89"/>
      <c r="AA153" s="89"/>
      <c r="AB153" s="89"/>
      <c r="AC153" s="89"/>
      <c r="AD153" s="89"/>
      <c r="AE153" s="89"/>
      <c r="AF153" s="89"/>
      <c r="AG153" s="89"/>
      <c r="AH153" s="89"/>
      <c r="AI153" s="89"/>
      <c r="AJ153" s="89"/>
    </row>
    <row r="154" spans="1:36">
      <c r="A154" s="3"/>
      <c r="B154" s="3"/>
      <c r="C154" s="9" t="s">
        <v>123</v>
      </c>
      <c r="D154" s="8">
        <v>20</v>
      </c>
      <c r="E154" s="8">
        <v>626</v>
      </c>
      <c r="F154" s="4"/>
      <c r="G154" s="3"/>
      <c r="H154" s="3"/>
      <c r="I154" s="7"/>
      <c r="J154" s="7"/>
      <c r="K154" s="7"/>
      <c r="L154" s="3"/>
      <c r="M154" s="3"/>
      <c r="N154" s="3"/>
      <c r="O154" s="3"/>
      <c r="P154" s="3"/>
      <c r="Q154" s="89"/>
      <c r="R154" s="89"/>
      <c r="S154" s="89"/>
      <c r="T154" s="100"/>
      <c r="U154" s="89"/>
      <c r="V154" s="89"/>
      <c r="W154" s="89"/>
      <c r="X154" s="89"/>
      <c r="Y154" s="89"/>
      <c r="Z154" s="89"/>
      <c r="AA154" s="89"/>
      <c r="AB154" s="89"/>
      <c r="AC154" s="89"/>
      <c r="AD154" s="89"/>
      <c r="AE154" s="89"/>
      <c r="AF154" s="89"/>
      <c r="AG154" s="89"/>
      <c r="AH154" s="89"/>
      <c r="AI154" s="89"/>
      <c r="AJ154" s="89"/>
    </row>
    <row r="155" spans="1:36">
      <c r="A155" s="3"/>
      <c r="B155" s="3"/>
      <c r="C155" s="9" t="s">
        <v>123</v>
      </c>
      <c r="D155" s="8">
        <v>25</v>
      </c>
      <c r="E155" s="8">
        <v>625</v>
      </c>
      <c r="F155" s="4"/>
      <c r="G155" s="3"/>
      <c r="H155" s="3"/>
      <c r="I155" s="7"/>
      <c r="J155" s="7"/>
      <c r="K155" s="7"/>
      <c r="L155" s="3"/>
      <c r="M155" s="3"/>
      <c r="N155" s="3"/>
      <c r="O155" s="3"/>
      <c r="P155" s="3"/>
      <c r="Q155" s="89"/>
      <c r="R155" s="89"/>
      <c r="S155" s="89"/>
      <c r="T155" s="100"/>
      <c r="U155" s="89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89"/>
      <c r="AG155" s="89"/>
      <c r="AH155" s="89"/>
      <c r="AI155" s="89"/>
      <c r="AJ155" s="89"/>
    </row>
    <row r="156" spans="1:36">
      <c r="A156" s="3"/>
      <c r="B156" s="3"/>
      <c r="C156" s="9" t="s">
        <v>124</v>
      </c>
      <c r="D156" s="8">
        <v>20</v>
      </c>
      <c r="E156" s="8">
        <v>1620</v>
      </c>
      <c r="F156" s="4"/>
      <c r="G156" s="3"/>
      <c r="H156" s="3"/>
      <c r="I156" s="7"/>
      <c r="J156" s="7"/>
      <c r="K156" s="7"/>
      <c r="L156" s="3"/>
      <c r="M156" s="3"/>
      <c r="N156" s="3"/>
      <c r="O156" s="3"/>
      <c r="P156" s="3"/>
      <c r="Q156" s="89"/>
      <c r="R156" s="89"/>
      <c r="S156" s="89"/>
      <c r="T156" s="100"/>
      <c r="U156" s="89"/>
      <c r="V156" s="89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89"/>
    </row>
    <row r="157" spans="1:36">
      <c r="A157" s="3"/>
      <c r="B157" s="3"/>
      <c r="C157" s="9" t="s">
        <v>125</v>
      </c>
      <c r="D157" s="8">
        <v>20</v>
      </c>
      <c r="E157" s="8">
        <v>640</v>
      </c>
      <c r="F157" s="4"/>
      <c r="G157" s="3"/>
      <c r="H157" s="3"/>
      <c r="I157" s="7"/>
      <c r="J157" s="7"/>
      <c r="K157" s="7"/>
      <c r="L157" s="3"/>
      <c r="M157" s="3"/>
      <c r="N157" s="3"/>
      <c r="O157" s="3"/>
      <c r="P157" s="3"/>
      <c r="Q157" s="89"/>
      <c r="R157" s="89"/>
      <c r="S157" s="89"/>
      <c r="T157" s="100"/>
      <c r="U157" s="89"/>
      <c r="V157" s="89"/>
      <c r="W157" s="89"/>
      <c r="X157" s="89"/>
      <c r="Y157" s="89"/>
      <c r="Z157" s="89"/>
      <c r="AA157" s="89"/>
      <c r="AB157" s="89"/>
      <c r="AC157" s="89"/>
      <c r="AD157" s="89"/>
      <c r="AE157" s="89"/>
      <c r="AF157" s="89"/>
      <c r="AG157" s="89"/>
      <c r="AH157" s="89"/>
      <c r="AI157" s="89"/>
      <c r="AJ157" s="89"/>
    </row>
    <row r="158" spans="1:36" ht="13.5">
      <c r="A158" s="3"/>
      <c r="B158" s="3"/>
      <c r="C158" s="9" t="s">
        <v>126</v>
      </c>
      <c r="D158" s="8" t="s">
        <v>170</v>
      </c>
      <c r="E158" s="8">
        <v>711</v>
      </c>
      <c r="F158" s="4"/>
      <c r="G158" s="3"/>
      <c r="H158" s="3"/>
      <c r="I158" s="7"/>
      <c r="J158" s="7"/>
      <c r="K158" s="7"/>
      <c r="L158" s="3"/>
      <c r="M158" s="3"/>
      <c r="N158" s="3"/>
      <c r="O158" s="3"/>
      <c r="P158" s="3"/>
      <c r="Q158" s="89"/>
      <c r="R158" s="89"/>
      <c r="S158" s="89"/>
      <c r="T158" s="100"/>
      <c r="U158" s="89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89"/>
      <c r="AG158" s="89"/>
      <c r="AH158" s="89"/>
      <c r="AI158" s="89"/>
      <c r="AJ158" s="89"/>
    </row>
    <row r="159" spans="1:36" ht="13.5">
      <c r="A159" s="3"/>
      <c r="B159" s="3"/>
      <c r="C159" s="9" t="s">
        <v>127</v>
      </c>
      <c r="D159" s="8" t="s">
        <v>170</v>
      </c>
      <c r="E159" s="8">
        <v>737</v>
      </c>
      <c r="F159" s="4"/>
      <c r="G159" s="3"/>
      <c r="H159" s="3"/>
      <c r="I159" s="7"/>
      <c r="J159" s="7"/>
      <c r="K159" s="7"/>
      <c r="L159" s="3"/>
      <c r="M159" s="3"/>
      <c r="N159" s="3"/>
      <c r="O159" s="3"/>
      <c r="P159" s="3"/>
      <c r="Q159" s="89"/>
      <c r="R159" s="89"/>
      <c r="S159" s="89"/>
      <c r="T159" s="100"/>
      <c r="U159" s="89"/>
      <c r="V159" s="89"/>
      <c r="W159" s="89"/>
      <c r="X159" s="89"/>
      <c r="Y159" s="89"/>
      <c r="Z159" s="89"/>
      <c r="AA159" s="89"/>
      <c r="AB159" s="89"/>
      <c r="AC159" s="89"/>
      <c r="AD159" s="89"/>
      <c r="AE159" s="89"/>
      <c r="AF159" s="89"/>
      <c r="AG159" s="89"/>
      <c r="AH159" s="89"/>
      <c r="AI159" s="89"/>
      <c r="AJ159" s="89"/>
    </row>
    <row r="160" spans="1:36">
      <c r="A160" s="3"/>
      <c r="B160" s="3"/>
      <c r="C160" s="9" t="s">
        <v>128</v>
      </c>
      <c r="D160" s="8">
        <v>25</v>
      </c>
      <c r="E160" s="8">
        <v>1072</v>
      </c>
      <c r="F160" s="4"/>
      <c r="G160" s="3"/>
      <c r="H160" s="3"/>
      <c r="I160" s="7"/>
      <c r="J160" s="7"/>
      <c r="K160" s="7"/>
      <c r="L160" s="3"/>
      <c r="M160" s="3"/>
      <c r="N160" s="3"/>
      <c r="O160" s="3"/>
      <c r="P160" s="3"/>
      <c r="Q160" s="89"/>
      <c r="R160" s="89"/>
      <c r="S160" s="89"/>
      <c r="T160" s="100"/>
      <c r="U160" s="89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89"/>
    </row>
    <row r="161" spans="1:36">
      <c r="A161" s="3"/>
      <c r="B161" s="3"/>
      <c r="C161" s="9" t="s">
        <v>129</v>
      </c>
      <c r="D161" s="8">
        <v>0</v>
      </c>
      <c r="E161" s="8">
        <v>1378</v>
      </c>
      <c r="F161" s="4"/>
      <c r="G161" s="3"/>
      <c r="H161" s="3"/>
      <c r="I161" s="7"/>
      <c r="J161" s="7"/>
      <c r="K161" s="7"/>
      <c r="L161" s="3"/>
      <c r="M161" s="3"/>
      <c r="N161" s="3"/>
      <c r="O161" s="3"/>
      <c r="P161" s="3"/>
      <c r="Q161" s="89"/>
      <c r="R161" s="89"/>
      <c r="S161" s="89"/>
      <c r="T161" s="100"/>
      <c r="U161" s="89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89"/>
      <c r="AG161" s="89"/>
      <c r="AH161" s="89"/>
      <c r="AI161" s="89"/>
      <c r="AJ161" s="89"/>
    </row>
    <row r="162" spans="1:36">
      <c r="A162" s="3"/>
      <c r="B162" s="3"/>
      <c r="C162" s="9" t="s">
        <v>130</v>
      </c>
      <c r="D162" s="8">
        <v>25</v>
      </c>
      <c r="E162" s="8">
        <v>823</v>
      </c>
      <c r="F162" s="4"/>
      <c r="G162" s="3"/>
      <c r="H162" s="3"/>
      <c r="I162" s="7"/>
      <c r="J162" s="7"/>
      <c r="K162" s="7"/>
      <c r="L162" s="3"/>
      <c r="M162" s="3"/>
      <c r="N162" s="3"/>
      <c r="O162" s="3"/>
      <c r="P162" s="3"/>
      <c r="Q162" s="89"/>
      <c r="R162" s="89"/>
      <c r="S162" s="89"/>
      <c r="T162" s="100"/>
      <c r="U162" s="89"/>
      <c r="V162" s="89"/>
      <c r="W162" s="89"/>
      <c r="X162" s="89"/>
      <c r="Y162" s="89"/>
      <c r="Z162" s="89"/>
      <c r="AA162" s="89"/>
      <c r="AB162" s="89"/>
      <c r="AC162" s="89"/>
      <c r="AD162" s="89"/>
      <c r="AE162" s="89"/>
      <c r="AF162" s="89"/>
      <c r="AG162" s="89"/>
      <c r="AH162" s="89"/>
      <c r="AI162" s="89"/>
      <c r="AJ162" s="89"/>
    </row>
    <row r="163" spans="1:36">
      <c r="A163" s="3"/>
      <c r="B163" s="3"/>
      <c r="C163" s="9" t="s">
        <v>131</v>
      </c>
      <c r="D163" s="8">
        <v>25</v>
      </c>
      <c r="E163" s="8">
        <v>857</v>
      </c>
      <c r="F163" s="4"/>
      <c r="G163" s="3"/>
      <c r="H163" s="3"/>
      <c r="I163" s="7"/>
      <c r="J163" s="7"/>
      <c r="K163" s="7"/>
      <c r="L163" s="3"/>
      <c r="M163" s="3"/>
      <c r="N163" s="3"/>
      <c r="O163" s="3"/>
      <c r="P163" s="3"/>
      <c r="Q163" s="89"/>
      <c r="R163" s="89"/>
      <c r="S163" s="89"/>
      <c r="T163" s="100"/>
      <c r="U163" s="89"/>
      <c r="V163" s="89"/>
      <c r="W163" s="89"/>
      <c r="X163" s="89"/>
      <c r="Y163" s="89"/>
      <c r="Z163" s="89"/>
      <c r="AA163" s="89"/>
      <c r="AB163" s="89"/>
      <c r="AC163" s="89"/>
      <c r="AD163" s="89"/>
      <c r="AE163" s="89"/>
      <c r="AF163" s="89"/>
      <c r="AG163" s="89"/>
      <c r="AH163" s="89"/>
      <c r="AI163" s="89"/>
      <c r="AJ163" s="89"/>
    </row>
    <row r="164" spans="1:36">
      <c r="A164" s="3"/>
      <c r="B164" s="3"/>
      <c r="C164" s="9" t="s">
        <v>132</v>
      </c>
      <c r="D164" s="8">
        <v>-40</v>
      </c>
      <c r="E164" s="8">
        <v>493.5</v>
      </c>
      <c r="F164" s="4"/>
      <c r="G164" s="3"/>
      <c r="H164" s="3"/>
      <c r="I164" s="7"/>
      <c r="J164" s="7"/>
      <c r="K164" s="7"/>
      <c r="L164" s="3"/>
      <c r="M164" s="3"/>
      <c r="N164" s="3"/>
      <c r="O164" s="3"/>
      <c r="P164" s="3"/>
      <c r="Q164" s="89"/>
      <c r="R164" s="89"/>
      <c r="S164" s="89"/>
      <c r="T164" s="100"/>
      <c r="U164" s="89"/>
      <c r="V164" s="89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89"/>
    </row>
    <row r="165" spans="1:36">
      <c r="A165" s="3"/>
      <c r="B165" s="3"/>
      <c r="C165" s="9" t="s">
        <v>133</v>
      </c>
      <c r="D165" s="8">
        <v>25</v>
      </c>
      <c r="E165" s="8">
        <v>494</v>
      </c>
      <c r="F165" s="4"/>
      <c r="G165" s="3"/>
      <c r="H165" s="3"/>
      <c r="I165" s="7"/>
      <c r="J165" s="7"/>
      <c r="K165" s="7"/>
      <c r="L165" s="3"/>
      <c r="M165" s="3"/>
      <c r="N165" s="3"/>
      <c r="O165" s="3"/>
      <c r="P165" s="3"/>
      <c r="Q165" s="89"/>
      <c r="R165" s="89"/>
      <c r="S165" s="89"/>
      <c r="T165" s="100"/>
      <c r="U165" s="89"/>
      <c r="V165" s="89"/>
      <c r="W165" s="89"/>
      <c r="X165" s="89"/>
      <c r="Y165" s="89"/>
      <c r="Z165" s="89"/>
      <c r="AA165" s="89"/>
      <c r="AB165" s="89"/>
      <c r="AC165" s="89"/>
      <c r="AD165" s="89"/>
      <c r="AE165" s="89"/>
      <c r="AF165" s="89"/>
      <c r="AG165" s="89"/>
      <c r="AH165" s="89"/>
      <c r="AI165" s="89"/>
      <c r="AJ165" s="89"/>
    </row>
    <row r="166" spans="1:36">
      <c r="A166" s="3"/>
      <c r="B166" s="3"/>
      <c r="C166" s="9" t="s">
        <v>134</v>
      </c>
      <c r="D166" s="8">
        <v>25</v>
      </c>
      <c r="E166" s="8">
        <v>804</v>
      </c>
      <c r="F166" s="4"/>
      <c r="G166" s="3"/>
      <c r="H166" s="3"/>
      <c r="I166" s="7"/>
      <c r="J166" s="7"/>
      <c r="K166" s="7"/>
      <c r="L166" s="3"/>
      <c r="M166" s="3"/>
      <c r="N166" s="3"/>
      <c r="O166" s="3"/>
      <c r="P166" s="3"/>
      <c r="Q166" s="89"/>
      <c r="R166" s="89"/>
      <c r="S166" s="89"/>
      <c r="T166" s="100"/>
      <c r="U166" s="89"/>
      <c r="V166" s="89"/>
      <c r="W166" s="89"/>
      <c r="X166" s="89"/>
      <c r="Y166" s="89"/>
      <c r="Z166" s="89"/>
      <c r="AA166" s="89"/>
      <c r="AB166" s="89"/>
      <c r="AC166" s="89"/>
      <c r="AD166" s="89"/>
      <c r="AE166" s="89"/>
      <c r="AF166" s="89"/>
      <c r="AG166" s="89"/>
      <c r="AH166" s="89"/>
      <c r="AI166" s="89"/>
      <c r="AJ166" s="89"/>
    </row>
    <row r="167" spans="1:36">
      <c r="A167" s="3"/>
      <c r="B167" s="3"/>
      <c r="C167" s="10" t="s">
        <v>135</v>
      </c>
      <c r="D167" s="8">
        <v>20</v>
      </c>
      <c r="E167" s="8">
        <v>1201</v>
      </c>
      <c r="F167" s="4"/>
      <c r="G167" s="3"/>
      <c r="H167" s="3"/>
      <c r="I167" s="7"/>
      <c r="J167" s="7"/>
      <c r="K167" s="7"/>
      <c r="L167" s="3"/>
      <c r="M167" s="3"/>
      <c r="N167" s="3"/>
      <c r="O167" s="3"/>
      <c r="P167" s="3"/>
      <c r="Q167" s="89"/>
      <c r="R167" s="89"/>
      <c r="S167" s="89"/>
      <c r="T167" s="100"/>
      <c r="U167" s="89"/>
      <c r="V167" s="89"/>
      <c r="W167" s="89"/>
      <c r="X167" s="89"/>
      <c r="Y167" s="89"/>
      <c r="Z167" s="89"/>
      <c r="AA167" s="89"/>
      <c r="AB167" s="89"/>
      <c r="AC167" s="89"/>
      <c r="AD167" s="89"/>
      <c r="AE167" s="89"/>
      <c r="AF167" s="89"/>
      <c r="AG167" s="89"/>
      <c r="AH167" s="89"/>
      <c r="AI167" s="89"/>
      <c r="AJ167" s="89"/>
    </row>
    <row r="168" spans="1:36">
      <c r="A168" s="3"/>
      <c r="B168" s="3"/>
      <c r="C168" s="10" t="s">
        <v>136</v>
      </c>
      <c r="D168" s="8">
        <v>25</v>
      </c>
      <c r="E168" s="8">
        <v>514.4</v>
      </c>
      <c r="F168" s="4"/>
      <c r="G168" s="3"/>
      <c r="H168" s="3"/>
      <c r="I168" s="7"/>
      <c r="J168" s="7"/>
      <c r="K168" s="7"/>
      <c r="L168" s="3"/>
      <c r="M168" s="3"/>
      <c r="N168" s="3"/>
      <c r="O168" s="3"/>
      <c r="P168" s="3"/>
      <c r="Q168" s="89"/>
      <c r="R168" s="89"/>
      <c r="S168" s="89"/>
      <c r="T168" s="100"/>
      <c r="U168" s="89"/>
      <c r="V168" s="89"/>
      <c r="W168" s="89"/>
      <c r="X168" s="89"/>
      <c r="Y168" s="89"/>
      <c r="Z168" s="89"/>
      <c r="AA168" s="89"/>
      <c r="AB168" s="89"/>
      <c r="AC168" s="89"/>
      <c r="AD168" s="89"/>
      <c r="AE168" s="89"/>
      <c r="AF168" s="89"/>
      <c r="AG168" s="89"/>
      <c r="AH168" s="89"/>
      <c r="AI168" s="89"/>
      <c r="AJ168" s="89"/>
    </row>
    <row r="169" spans="1:36">
      <c r="A169" s="3"/>
      <c r="B169" s="3"/>
      <c r="C169" s="10" t="s">
        <v>137</v>
      </c>
      <c r="D169" s="8">
        <v>25</v>
      </c>
      <c r="E169" s="8">
        <v>965.3</v>
      </c>
      <c r="F169" s="4"/>
      <c r="G169" s="3"/>
      <c r="H169" s="3"/>
      <c r="I169" s="7"/>
      <c r="J169" s="7"/>
      <c r="K169" s="7"/>
      <c r="L169" s="3"/>
      <c r="M169" s="3"/>
      <c r="N169" s="3"/>
      <c r="O169" s="3"/>
      <c r="P169" s="3"/>
      <c r="Q169" s="89"/>
      <c r="R169" s="89"/>
      <c r="S169" s="89"/>
      <c r="T169" s="100"/>
      <c r="U169" s="89"/>
      <c r="V169" s="89"/>
      <c r="W169" s="89"/>
      <c r="X169" s="89"/>
      <c r="Y169" s="89"/>
      <c r="Z169" s="89"/>
      <c r="AA169" s="89"/>
      <c r="AB169" s="89"/>
      <c r="AC169" s="89"/>
      <c r="AD169" s="89"/>
      <c r="AE169" s="89"/>
      <c r="AF169" s="89"/>
      <c r="AG169" s="89"/>
      <c r="AH169" s="89"/>
      <c r="AI169" s="89"/>
      <c r="AJ169" s="89"/>
    </row>
    <row r="170" spans="1:36">
      <c r="A170" s="3"/>
      <c r="B170" s="3"/>
      <c r="C170" s="10" t="s">
        <v>138</v>
      </c>
      <c r="D170" s="8">
        <v>25</v>
      </c>
      <c r="E170" s="8">
        <v>979</v>
      </c>
      <c r="F170" s="4"/>
      <c r="G170" s="3"/>
      <c r="H170" s="3"/>
      <c r="I170" s="7"/>
      <c r="J170" s="7"/>
      <c r="K170" s="7"/>
      <c r="L170" s="3"/>
      <c r="M170" s="3"/>
      <c r="N170" s="3"/>
      <c r="O170" s="3"/>
      <c r="P170" s="3"/>
      <c r="Q170" s="89"/>
      <c r="R170" s="89"/>
      <c r="S170" s="89"/>
      <c r="T170" s="100"/>
      <c r="U170" s="89"/>
      <c r="V170" s="89"/>
      <c r="W170" s="89"/>
      <c r="X170" s="89"/>
      <c r="Y170" s="89"/>
      <c r="Z170" s="89"/>
      <c r="AA170" s="89"/>
      <c r="AB170" s="89"/>
      <c r="AC170" s="89"/>
      <c r="AD170" s="89"/>
      <c r="AE170" s="89"/>
      <c r="AF170" s="89"/>
      <c r="AG170" s="89"/>
      <c r="AH170" s="89"/>
      <c r="AI170" s="89"/>
      <c r="AJ170" s="89"/>
    </row>
    <row r="171" spans="1:36">
      <c r="A171" s="3"/>
      <c r="B171" s="3"/>
      <c r="C171" s="10" t="s">
        <v>139</v>
      </c>
      <c r="D171" s="8">
        <v>25</v>
      </c>
      <c r="E171" s="8">
        <v>966</v>
      </c>
      <c r="F171" s="4"/>
      <c r="G171" s="3"/>
      <c r="H171" s="3"/>
      <c r="I171" s="7"/>
      <c r="J171" s="7"/>
      <c r="K171" s="7"/>
      <c r="L171" s="3"/>
      <c r="M171" s="3"/>
      <c r="N171" s="3"/>
      <c r="O171" s="3"/>
      <c r="P171" s="3"/>
      <c r="Q171" s="89"/>
      <c r="R171" s="89"/>
      <c r="S171" s="89"/>
      <c r="T171" s="100"/>
      <c r="U171" s="89"/>
      <c r="V171" s="89"/>
      <c r="W171" s="89"/>
      <c r="X171" s="89"/>
      <c r="Y171" s="89"/>
      <c r="Z171" s="89"/>
      <c r="AA171" s="89"/>
      <c r="AB171" s="89"/>
      <c r="AC171" s="89"/>
      <c r="AD171" s="89"/>
      <c r="AE171" s="89"/>
      <c r="AF171" s="89"/>
      <c r="AG171" s="89"/>
      <c r="AH171" s="89"/>
      <c r="AI171" s="89"/>
      <c r="AJ171" s="89"/>
    </row>
    <row r="172" spans="1:36">
      <c r="A172" s="3"/>
      <c r="B172" s="3"/>
      <c r="C172" s="10" t="s">
        <v>140</v>
      </c>
      <c r="D172" s="8">
        <v>20</v>
      </c>
      <c r="E172" s="8">
        <v>920</v>
      </c>
      <c r="F172" s="4"/>
      <c r="G172" s="3"/>
      <c r="H172" s="3"/>
      <c r="I172" s="7"/>
      <c r="J172" s="7"/>
      <c r="K172" s="7"/>
      <c r="L172" s="3"/>
      <c r="M172" s="3"/>
      <c r="N172" s="3"/>
      <c r="O172" s="3"/>
      <c r="P172" s="3"/>
      <c r="Q172" s="89"/>
      <c r="R172" s="89"/>
      <c r="S172" s="89"/>
      <c r="T172" s="100"/>
      <c r="U172" s="89"/>
      <c r="V172" s="89"/>
      <c r="W172" s="89"/>
      <c r="X172" s="89"/>
      <c r="Y172" s="89"/>
      <c r="Z172" s="89"/>
      <c r="AA172" s="89"/>
      <c r="AB172" s="89"/>
      <c r="AC172" s="89"/>
      <c r="AD172" s="89"/>
      <c r="AE172" s="89"/>
      <c r="AF172" s="89"/>
      <c r="AG172" s="89"/>
      <c r="AH172" s="89"/>
      <c r="AI172" s="89"/>
      <c r="AJ172" s="89"/>
    </row>
    <row r="173" spans="1:36">
      <c r="A173" s="3"/>
      <c r="B173" s="3"/>
      <c r="C173" s="9" t="s">
        <v>141</v>
      </c>
      <c r="D173" s="8">
        <v>25</v>
      </c>
      <c r="E173" s="8">
        <v>1269</v>
      </c>
      <c r="F173" s="4"/>
      <c r="G173" s="3"/>
      <c r="H173" s="3"/>
      <c r="I173" s="7"/>
      <c r="J173" s="7"/>
      <c r="K173" s="7"/>
      <c r="L173" s="3"/>
      <c r="M173" s="3"/>
      <c r="N173" s="3"/>
      <c r="O173" s="3"/>
      <c r="P173" s="3"/>
      <c r="Q173" s="89"/>
      <c r="R173" s="89"/>
      <c r="S173" s="89"/>
      <c r="T173" s="100"/>
      <c r="U173" s="89"/>
      <c r="V173" s="89"/>
      <c r="W173" s="89"/>
      <c r="X173" s="89"/>
      <c r="Y173" s="89"/>
      <c r="Z173" s="89"/>
      <c r="AA173" s="89"/>
      <c r="AB173" s="89"/>
      <c r="AC173" s="89"/>
      <c r="AD173" s="89"/>
      <c r="AE173" s="89"/>
      <c r="AF173" s="89"/>
      <c r="AG173" s="89"/>
      <c r="AH173" s="89"/>
      <c r="AI173" s="89"/>
      <c r="AJ173" s="89"/>
    </row>
    <row r="174" spans="1:36">
      <c r="A174" s="3"/>
      <c r="B174" s="3"/>
      <c r="C174" s="9" t="s">
        <v>142</v>
      </c>
      <c r="D174" s="8">
        <v>15</v>
      </c>
      <c r="E174" s="8">
        <v>980</v>
      </c>
      <c r="F174" s="4"/>
      <c r="G174" s="3"/>
      <c r="H174" s="3"/>
      <c r="I174" s="7"/>
      <c r="J174" s="7"/>
      <c r="K174" s="7"/>
      <c r="L174" s="3"/>
      <c r="M174" s="3"/>
      <c r="N174" s="3"/>
      <c r="O174" s="3"/>
      <c r="P174" s="3"/>
      <c r="Q174" s="89"/>
      <c r="R174" s="89"/>
      <c r="S174" s="89"/>
      <c r="T174" s="100"/>
      <c r="U174" s="89"/>
      <c r="V174" s="89"/>
      <c r="W174" s="89"/>
      <c r="X174" s="89"/>
      <c r="Y174" s="89"/>
      <c r="Z174" s="89"/>
      <c r="AA174" s="89"/>
      <c r="AB174" s="89"/>
      <c r="AC174" s="89"/>
      <c r="AD174" s="89"/>
      <c r="AE174" s="89"/>
      <c r="AF174" s="89"/>
      <c r="AG174" s="89"/>
      <c r="AH174" s="89"/>
      <c r="AI174" s="89"/>
      <c r="AJ174" s="89"/>
    </row>
    <row r="175" spans="1:36">
      <c r="A175" s="3"/>
      <c r="B175" s="3"/>
      <c r="C175" s="9" t="s">
        <v>143</v>
      </c>
      <c r="D175" s="8">
        <v>25</v>
      </c>
      <c r="E175" s="8">
        <v>1025</v>
      </c>
      <c r="F175" s="4"/>
      <c r="G175" s="3"/>
      <c r="H175" s="3"/>
      <c r="I175" s="7"/>
      <c r="J175" s="7"/>
      <c r="K175" s="7"/>
      <c r="L175" s="3"/>
      <c r="M175" s="3"/>
      <c r="N175" s="3"/>
      <c r="O175" s="3"/>
      <c r="P175" s="3"/>
      <c r="Q175" s="89"/>
      <c r="R175" s="89"/>
      <c r="S175" s="89"/>
      <c r="T175" s="100"/>
      <c r="U175" s="89"/>
      <c r="V175" s="89"/>
      <c r="W175" s="89"/>
      <c r="X175" s="89"/>
      <c r="Y175" s="89"/>
      <c r="Z175" s="89"/>
      <c r="AA175" s="89"/>
      <c r="AB175" s="89"/>
      <c r="AC175" s="89"/>
      <c r="AD175" s="89"/>
      <c r="AE175" s="89"/>
      <c r="AF175" s="89"/>
      <c r="AG175" s="89"/>
      <c r="AH175" s="89"/>
      <c r="AI175" s="89"/>
      <c r="AJ175" s="89"/>
    </row>
    <row r="176" spans="1:36">
      <c r="A176" s="3"/>
      <c r="B176" s="3"/>
      <c r="C176" s="9" t="s">
        <v>144</v>
      </c>
      <c r="D176" s="8">
        <v>25</v>
      </c>
      <c r="E176" s="8">
        <v>718</v>
      </c>
      <c r="F176" s="4"/>
      <c r="G176" s="3"/>
      <c r="H176" s="3"/>
      <c r="I176" s="7"/>
      <c r="J176" s="7"/>
      <c r="K176" s="7"/>
      <c r="L176" s="3"/>
      <c r="M176" s="3"/>
      <c r="N176" s="3"/>
      <c r="O176" s="3"/>
      <c r="P176" s="3"/>
      <c r="Q176" s="89"/>
      <c r="R176" s="89"/>
      <c r="S176" s="89"/>
      <c r="T176" s="100"/>
      <c r="U176" s="89"/>
      <c r="V176" s="89"/>
      <c r="W176" s="89"/>
      <c r="X176" s="89"/>
      <c r="Y176" s="89"/>
      <c r="Z176" s="89"/>
      <c r="AA176" s="89"/>
      <c r="AB176" s="89"/>
      <c r="AC176" s="89"/>
      <c r="AD176" s="89"/>
      <c r="AE176" s="89"/>
      <c r="AF176" s="89"/>
      <c r="AG176" s="89"/>
      <c r="AH176" s="89"/>
      <c r="AI176" s="89"/>
      <c r="AJ176" s="89"/>
    </row>
    <row r="177" spans="1:36">
      <c r="A177" s="3"/>
      <c r="B177" s="3"/>
      <c r="C177" s="9" t="s">
        <v>145</v>
      </c>
      <c r="D177" s="8"/>
      <c r="E177" s="8">
        <v>760</v>
      </c>
      <c r="F177" s="4"/>
      <c r="G177" s="3"/>
      <c r="H177" s="3"/>
      <c r="I177" s="7"/>
      <c r="J177" s="7"/>
      <c r="K177" s="7"/>
      <c r="L177" s="3"/>
      <c r="M177" s="3"/>
      <c r="N177" s="3"/>
      <c r="O177" s="3"/>
      <c r="P177" s="3"/>
      <c r="Q177" s="89"/>
      <c r="R177" s="89"/>
      <c r="S177" s="89"/>
      <c r="T177" s="100"/>
      <c r="U177" s="89"/>
      <c r="V177" s="89"/>
      <c r="W177" s="89"/>
      <c r="X177" s="89"/>
      <c r="Y177" s="89"/>
      <c r="Z177" s="89"/>
      <c r="AA177" s="89"/>
      <c r="AB177" s="89"/>
      <c r="AC177" s="89"/>
      <c r="AD177" s="89"/>
      <c r="AE177" s="89"/>
      <c r="AF177" s="89"/>
      <c r="AG177" s="89"/>
      <c r="AH177" s="89"/>
      <c r="AI177" s="89"/>
      <c r="AJ177" s="89"/>
    </row>
    <row r="178" spans="1:36">
      <c r="A178" s="3"/>
      <c r="B178" s="3"/>
      <c r="C178" s="9" t="s">
        <v>146</v>
      </c>
      <c r="D178" s="8">
        <v>15</v>
      </c>
      <c r="E178" s="8">
        <v>1250</v>
      </c>
      <c r="F178" s="4"/>
      <c r="G178" s="3"/>
      <c r="H178" s="3"/>
      <c r="I178" s="7"/>
      <c r="J178" s="7"/>
      <c r="K178" s="7"/>
      <c r="L178" s="3"/>
      <c r="M178" s="3"/>
      <c r="N178" s="3"/>
      <c r="O178" s="3"/>
      <c r="P178" s="3"/>
      <c r="Q178" s="89"/>
      <c r="R178" s="89"/>
      <c r="S178" s="89"/>
      <c r="T178" s="100"/>
      <c r="U178" s="89"/>
      <c r="V178" s="89"/>
      <c r="W178" s="89"/>
      <c r="X178" s="89"/>
      <c r="Y178" s="89"/>
      <c r="Z178" s="89"/>
      <c r="AA178" s="89"/>
      <c r="AB178" s="89"/>
      <c r="AC178" s="89"/>
      <c r="AD178" s="89"/>
      <c r="AE178" s="89"/>
      <c r="AF178" s="89"/>
      <c r="AG178" s="89"/>
      <c r="AH178" s="89"/>
      <c r="AI178" s="89"/>
      <c r="AJ178" s="89"/>
    </row>
    <row r="179" spans="1:36">
      <c r="A179" s="3"/>
      <c r="B179" s="3"/>
      <c r="C179" s="9" t="s">
        <v>147</v>
      </c>
      <c r="D179" s="8">
        <v>25</v>
      </c>
      <c r="E179" s="8">
        <v>895</v>
      </c>
      <c r="F179" s="4"/>
      <c r="G179" s="3"/>
      <c r="H179" s="3"/>
      <c r="I179" s="7"/>
      <c r="J179" s="7"/>
      <c r="K179" s="7"/>
      <c r="L179" s="3"/>
      <c r="M179" s="3"/>
      <c r="N179" s="3"/>
      <c r="O179" s="3"/>
      <c r="P179" s="3"/>
      <c r="Q179" s="89"/>
      <c r="R179" s="89"/>
      <c r="S179" s="89"/>
      <c r="T179" s="100"/>
      <c r="U179" s="89"/>
      <c r="V179" s="89"/>
      <c r="W179" s="89"/>
      <c r="X179" s="89"/>
      <c r="Y179" s="89"/>
      <c r="Z179" s="89"/>
      <c r="AA179" s="89"/>
      <c r="AB179" s="89"/>
      <c r="AC179" s="89"/>
      <c r="AD179" s="89"/>
      <c r="AE179" s="89"/>
      <c r="AF179" s="89"/>
      <c r="AG179" s="89"/>
      <c r="AH179" s="89"/>
      <c r="AI179" s="89"/>
      <c r="AJ179" s="89"/>
    </row>
    <row r="180" spans="1:36">
      <c r="A180" s="3"/>
      <c r="B180" s="3"/>
      <c r="C180" s="9" t="s">
        <v>148</v>
      </c>
      <c r="D180" s="8">
        <v>15</v>
      </c>
      <c r="E180" s="8" t="s">
        <v>149</v>
      </c>
      <c r="F180" s="4"/>
      <c r="G180" s="3"/>
      <c r="H180" s="3"/>
      <c r="I180" s="7"/>
      <c r="J180" s="7"/>
      <c r="K180" s="7"/>
      <c r="L180" s="3"/>
      <c r="M180" s="3"/>
      <c r="N180" s="3"/>
      <c r="O180" s="3"/>
      <c r="P180" s="3"/>
      <c r="Q180" s="89"/>
      <c r="R180" s="89"/>
      <c r="S180" s="89"/>
      <c r="T180" s="100"/>
      <c r="U180" s="89"/>
      <c r="V180" s="89"/>
      <c r="W180" s="89"/>
      <c r="X180" s="89"/>
      <c r="Y180" s="89"/>
      <c r="Z180" s="89"/>
      <c r="AA180" s="89"/>
      <c r="AB180" s="89"/>
      <c r="AC180" s="89"/>
      <c r="AD180" s="89"/>
      <c r="AE180" s="89"/>
      <c r="AF180" s="89"/>
      <c r="AG180" s="89"/>
      <c r="AH180" s="89"/>
      <c r="AI180" s="89"/>
      <c r="AJ180" s="89"/>
    </row>
    <row r="181" spans="1:36">
      <c r="A181" s="3"/>
      <c r="B181" s="3"/>
      <c r="C181" s="9" t="s">
        <v>150</v>
      </c>
      <c r="D181" s="8">
        <v>25</v>
      </c>
      <c r="E181" s="8">
        <v>891</v>
      </c>
      <c r="F181" s="4"/>
      <c r="G181" s="3"/>
      <c r="H181" s="3"/>
      <c r="I181" s="7"/>
      <c r="J181" s="7"/>
      <c r="K181" s="7"/>
      <c r="L181" s="3"/>
      <c r="M181" s="3"/>
      <c r="N181" s="3"/>
      <c r="O181" s="3"/>
      <c r="P181" s="3"/>
      <c r="Q181" s="89"/>
      <c r="R181" s="89"/>
      <c r="S181" s="89"/>
      <c r="T181" s="100"/>
      <c r="U181" s="89"/>
      <c r="V181" s="89"/>
      <c r="W181" s="89"/>
      <c r="X181" s="89"/>
      <c r="Y181" s="89"/>
      <c r="Z181" s="89"/>
      <c r="AA181" s="89"/>
      <c r="AB181" s="89"/>
      <c r="AC181" s="89"/>
      <c r="AD181" s="89"/>
      <c r="AE181" s="89"/>
      <c r="AF181" s="89"/>
      <c r="AG181" s="89"/>
      <c r="AH181" s="89"/>
      <c r="AI181" s="89"/>
      <c r="AJ181" s="89"/>
    </row>
    <row r="182" spans="1:36">
      <c r="A182" s="3"/>
      <c r="B182" s="3"/>
      <c r="C182" s="9" t="s">
        <v>151</v>
      </c>
      <c r="D182" s="8">
        <v>20</v>
      </c>
      <c r="E182" s="8">
        <v>1839</v>
      </c>
      <c r="F182" s="4"/>
      <c r="G182" s="3"/>
      <c r="H182" s="3"/>
      <c r="I182" s="7"/>
      <c r="J182" s="7"/>
      <c r="K182" s="7"/>
      <c r="L182" s="3"/>
      <c r="M182" s="3"/>
      <c r="N182" s="3"/>
      <c r="O182" s="3"/>
      <c r="P182" s="3"/>
      <c r="Q182" s="89"/>
      <c r="R182" s="89"/>
      <c r="S182" s="89"/>
      <c r="T182" s="100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</row>
    <row r="183" spans="1:36">
      <c r="A183" s="3"/>
      <c r="B183" s="3"/>
      <c r="C183" s="9" t="s">
        <v>152</v>
      </c>
      <c r="D183" s="8">
        <v>-20</v>
      </c>
      <c r="E183" s="8">
        <v>1490</v>
      </c>
      <c r="F183" s="4"/>
      <c r="G183" s="3"/>
      <c r="H183" s="3"/>
      <c r="I183" s="7"/>
      <c r="J183" s="7"/>
      <c r="K183" s="7"/>
      <c r="L183" s="3"/>
      <c r="M183" s="3"/>
      <c r="N183" s="3"/>
      <c r="O183" s="3"/>
      <c r="P183" s="3"/>
      <c r="Q183" s="89"/>
      <c r="R183" s="89"/>
      <c r="S183" s="89"/>
      <c r="T183" s="100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</row>
    <row r="184" spans="1:36">
      <c r="A184" s="3"/>
      <c r="B184" s="3"/>
      <c r="C184" s="9" t="s">
        <v>153</v>
      </c>
      <c r="D184" s="8">
        <v>15</v>
      </c>
      <c r="E184" s="8">
        <v>1338</v>
      </c>
      <c r="F184" s="4"/>
      <c r="G184" s="3"/>
      <c r="H184" s="3"/>
      <c r="I184" s="7"/>
      <c r="J184" s="7"/>
      <c r="K184" s="7"/>
      <c r="L184" s="3"/>
      <c r="M184" s="3"/>
      <c r="N184" s="3"/>
      <c r="O184" s="3"/>
      <c r="P184" s="3"/>
      <c r="Q184" s="89"/>
      <c r="R184" s="89"/>
      <c r="S184" s="89"/>
      <c r="T184" s="100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</row>
    <row r="185" spans="1:36">
      <c r="A185" s="3"/>
      <c r="B185" s="3"/>
      <c r="C185" s="9" t="s">
        <v>154</v>
      </c>
      <c r="D185" s="8">
        <v>20</v>
      </c>
      <c r="E185" s="8">
        <v>920</v>
      </c>
      <c r="F185" s="4"/>
      <c r="G185" s="3"/>
      <c r="H185" s="3"/>
      <c r="I185" s="7"/>
      <c r="J185" s="7"/>
      <c r="K185" s="7"/>
      <c r="L185" s="3"/>
      <c r="M185" s="3"/>
      <c r="N185" s="3"/>
      <c r="O185" s="3"/>
      <c r="P185" s="3"/>
      <c r="Q185" s="89"/>
      <c r="R185" s="89"/>
      <c r="S185" s="89"/>
      <c r="T185" s="100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</row>
    <row r="186" spans="1:36">
      <c r="A186" s="3"/>
      <c r="B186" s="3"/>
      <c r="C186" s="9" t="s">
        <v>155</v>
      </c>
      <c r="D186" s="8">
        <v>25</v>
      </c>
      <c r="E186" s="8">
        <v>903</v>
      </c>
      <c r="F186" s="4"/>
      <c r="G186" s="3"/>
      <c r="H186" s="3"/>
      <c r="I186" s="7"/>
      <c r="J186" s="7"/>
      <c r="K186" s="7"/>
      <c r="L186" s="3"/>
      <c r="M186" s="3"/>
      <c r="N186" s="3"/>
      <c r="O186" s="3"/>
      <c r="P186" s="3"/>
      <c r="Q186" s="89"/>
      <c r="R186" s="89"/>
      <c r="S186" s="89"/>
      <c r="T186" s="100"/>
      <c r="U186" s="89"/>
      <c r="V186" s="89"/>
      <c r="W186" s="89"/>
      <c r="X186" s="89"/>
      <c r="Y186" s="89"/>
      <c r="Z186" s="89"/>
      <c r="AA186" s="89"/>
      <c r="AB186" s="89"/>
      <c r="AC186" s="89"/>
      <c r="AD186" s="89"/>
      <c r="AE186" s="89"/>
      <c r="AF186" s="89"/>
      <c r="AG186" s="89"/>
      <c r="AH186" s="89"/>
      <c r="AI186" s="89"/>
      <c r="AJ186" s="89"/>
    </row>
    <row r="187" spans="1:36">
      <c r="A187" s="3"/>
      <c r="B187" s="3"/>
      <c r="C187" s="9" t="s">
        <v>156</v>
      </c>
      <c r="D187" s="8">
        <v>25</v>
      </c>
      <c r="E187" s="8">
        <v>847</v>
      </c>
      <c r="F187" s="4"/>
      <c r="G187" s="3"/>
      <c r="H187" s="3"/>
      <c r="I187" s="7"/>
      <c r="J187" s="7"/>
      <c r="K187" s="7"/>
      <c r="L187" s="3"/>
      <c r="M187" s="3"/>
      <c r="N187" s="3"/>
      <c r="O187" s="3"/>
      <c r="P187" s="3"/>
      <c r="Q187" s="89"/>
      <c r="R187" s="89"/>
      <c r="S187" s="89"/>
      <c r="T187" s="100"/>
      <c r="U187" s="89"/>
      <c r="V187" s="89"/>
      <c r="W187" s="89"/>
      <c r="X187" s="89"/>
      <c r="Y187" s="89"/>
      <c r="Z187" s="89"/>
      <c r="AA187" s="89"/>
      <c r="AB187" s="89"/>
      <c r="AC187" s="89"/>
      <c r="AD187" s="89"/>
      <c r="AE187" s="89"/>
      <c r="AF187" s="89"/>
      <c r="AG187" s="89"/>
      <c r="AH187" s="89"/>
      <c r="AI187" s="89"/>
      <c r="AJ187" s="89"/>
    </row>
    <row r="188" spans="1:36">
      <c r="A188" s="3"/>
      <c r="B188" s="3"/>
      <c r="C188" s="9" t="s">
        <v>157</v>
      </c>
      <c r="D188" s="8">
        <v>20</v>
      </c>
      <c r="E188" s="8">
        <v>888</v>
      </c>
      <c r="F188" s="4"/>
      <c r="G188" s="3"/>
      <c r="H188" s="3"/>
      <c r="I188" s="7"/>
      <c r="J188" s="7"/>
      <c r="K188" s="7"/>
      <c r="L188" s="3"/>
      <c r="M188" s="3"/>
      <c r="N188" s="3"/>
      <c r="O188" s="3"/>
      <c r="P188" s="3"/>
      <c r="Q188" s="89"/>
      <c r="R188" s="89"/>
      <c r="S188" s="89"/>
      <c r="T188" s="100"/>
      <c r="U188" s="89"/>
      <c r="V188" s="89"/>
      <c r="W188" s="89"/>
      <c r="X188" s="89"/>
      <c r="Y188" s="89"/>
      <c r="Z188" s="89"/>
      <c r="AA188" s="89"/>
      <c r="AB188" s="89"/>
      <c r="AC188" s="89"/>
      <c r="AD188" s="89"/>
      <c r="AE188" s="89"/>
      <c r="AF188" s="89"/>
      <c r="AG188" s="89"/>
      <c r="AH188" s="89"/>
      <c r="AI188" s="89"/>
      <c r="AJ188" s="89"/>
    </row>
    <row r="189" spans="1:36">
      <c r="A189" s="3"/>
      <c r="B189" s="3"/>
      <c r="C189" s="9" t="s">
        <v>158</v>
      </c>
      <c r="D189" s="8">
        <v>20</v>
      </c>
      <c r="E189" s="8">
        <v>867</v>
      </c>
      <c r="F189" s="4"/>
      <c r="G189" s="3"/>
      <c r="H189" s="3"/>
      <c r="I189" s="7"/>
      <c r="J189" s="7"/>
      <c r="K189" s="7"/>
      <c r="L189" s="3"/>
      <c r="M189" s="3"/>
      <c r="N189" s="3"/>
      <c r="O189" s="3"/>
      <c r="P189" s="3"/>
      <c r="Q189" s="89"/>
      <c r="R189" s="89"/>
      <c r="S189" s="89"/>
      <c r="T189" s="100"/>
      <c r="U189" s="89"/>
      <c r="V189" s="89"/>
      <c r="W189" s="89"/>
      <c r="X189" s="89"/>
      <c r="Y189" s="89"/>
      <c r="Z189" s="89"/>
      <c r="AA189" s="89"/>
      <c r="AB189" s="89"/>
      <c r="AC189" s="89"/>
      <c r="AD189" s="89"/>
      <c r="AE189" s="89"/>
      <c r="AF189" s="89"/>
      <c r="AG189" s="89"/>
      <c r="AH189" s="89"/>
      <c r="AI189" s="89"/>
      <c r="AJ189" s="89"/>
    </row>
    <row r="190" spans="1:36">
      <c r="A190" s="3"/>
      <c r="B190" s="3"/>
      <c r="C190" s="9" t="s">
        <v>159</v>
      </c>
      <c r="D190" s="8">
        <v>20</v>
      </c>
      <c r="E190" s="8">
        <v>1470</v>
      </c>
      <c r="F190" s="4"/>
      <c r="G190" s="3"/>
      <c r="H190" s="3"/>
      <c r="I190" s="7"/>
      <c r="J190" s="7"/>
      <c r="K190" s="7"/>
      <c r="L190" s="3"/>
      <c r="M190" s="3"/>
      <c r="N190" s="3"/>
      <c r="O190" s="3"/>
      <c r="P190" s="3"/>
      <c r="Q190" s="89"/>
      <c r="R190" s="89"/>
      <c r="S190" s="89"/>
      <c r="T190" s="100"/>
      <c r="U190" s="89"/>
      <c r="V190" s="89"/>
      <c r="W190" s="89"/>
      <c r="X190" s="89"/>
      <c r="Y190" s="89"/>
      <c r="Z190" s="89"/>
      <c r="AA190" s="89"/>
      <c r="AB190" s="89"/>
      <c r="AC190" s="89"/>
      <c r="AD190" s="89"/>
      <c r="AE190" s="89"/>
      <c r="AF190" s="89"/>
      <c r="AG190" s="89"/>
      <c r="AH190" s="89"/>
      <c r="AI190" s="89"/>
      <c r="AJ190" s="89"/>
    </row>
    <row r="191" spans="1:36">
      <c r="A191" s="3"/>
      <c r="B191" s="3"/>
      <c r="C191" s="9" t="s">
        <v>160</v>
      </c>
      <c r="D191" s="8">
        <v>20</v>
      </c>
      <c r="E191" s="8">
        <v>728</v>
      </c>
      <c r="F191" s="4"/>
      <c r="G191" s="3"/>
      <c r="H191" s="3"/>
      <c r="I191" s="7"/>
      <c r="J191" s="7"/>
      <c r="K191" s="7"/>
      <c r="L191" s="3"/>
      <c r="M191" s="3"/>
      <c r="N191" s="3"/>
      <c r="O191" s="3"/>
      <c r="P191" s="3"/>
      <c r="Q191" s="89"/>
      <c r="R191" s="89"/>
      <c r="S191" s="89"/>
      <c r="T191" s="100"/>
      <c r="U191" s="89"/>
      <c r="V191" s="89"/>
      <c r="W191" s="89"/>
      <c r="X191" s="89"/>
      <c r="Y191" s="89"/>
      <c r="Z191" s="89"/>
      <c r="AA191" s="89"/>
      <c r="AB191" s="89"/>
      <c r="AC191" s="89"/>
      <c r="AD191" s="89"/>
      <c r="AE191" s="89"/>
      <c r="AF191" s="89"/>
      <c r="AG191" s="89"/>
      <c r="AH191" s="89"/>
      <c r="AI191" s="89"/>
      <c r="AJ191" s="89"/>
    </row>
    <row r="192" spans="1:36">
      <c r="A192" s="3"/>
      <c r="B192" s="3"/>
      <c r="C192" s="9" t="s">
        <v>161</v>
      </c>
      <c r="D192" s="8">
        <v>20</v>
      </c>
      <c r="E192" s="8">
        <v>1489</v>
      </c>
      <c r="F192" s="4"/>
      <c r="G192" s="3"/>
      <c r="H192" s="3"/>
      <c r="I192" s="7"/>
      <c r="J192" s="7"/>
      <c r="K192" s="7"/>
      <c r="L192" s="3"/>
      <c r="M192" s="3"/>
      <c r="N192" s="3"/>
      <c r="O192" s="3"/>
      <c r="P192" s="3"/>
      <c r="Q192" s="89"/>
      <c r="R192" s="89"/>
      <c r="S192" s="89"/>
      <c r="T192" s="100"/>
      <c r="U192" s="89"/>
      <c r="V192" s="89"/>
      <c r="W192" s="89"/>
      <c r="X192" s="89"/>
      <c r="Y192" s="89"/>
      <c r="Z192" s="89"/>
      <c r="AA192" s="89"/>
      <c r="AB192" s="89"/>
      <c r="AC192" s="89"/>
      <c r="AD192" s="89"/>
      <c r="AE192" s="89"/>
      <c r="AF192" s="89"/>
      <c r="AG192" s="89"/>
      <c r="AH192" s="89"/>
      <c r="AI192" s="89"/>
      <c r="AJ192" s="89"/>
    </row>
    <row r="193" spans="1:36">
      <c r="A193" s="3"/>
      <c r="B193" s="3"/>
      <c r="C193" s="9" t="s">
        <v>162</v>
      </c>
      <c r="D193" s="8">
        <v>25</v>
      </c>
      <c r="E193" s="8">
        <v>868.2</v>
      </c>
      <c r="F193" s="4"/>
      <c r="G193" s="3"/>
      <c r="H193" s="3"/>
      <c r="I193" s="7"/>
      <c r="J193" s="7"/>
      <c r="K193" s="7"/>
      <c r="L193" s="3"/>
      <c r="M193" s="3"/>
      <c r="N193" s="3"/>
      <c r="O193" s="3"/>
      <c r="P193" s="3"/>
      <c r="Q193" s="89"/>
      <c r="R193" s="89"/>
      <c r="S193" s="89"/>
      <c r="T193" s="100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</row>
    <row r="194" spans="1:36">
      <c r="A194" s="3"/>
      <c r="B194" s="3"/>
      <c r="C194" s="9" t="s">
        <v>163</v>
      </c>
      <c r="D194" s="8">
        <v>11.6</v>
      </c>
      <c r="E194" s="8">
        <v>1105</v>
      </c>
      <c r="F194" s="4"/>
      <c r="G194" s="3"/>
      <c r="H194" s="3"/>
      <c r="I194" s="7"/>
      <c r="J194" s="7"/>
      <c r="K194" s="7"/>
      <c r="L194" s="3"/>
      <c r="M194" s="3"/>
      <c r="N194" s="3"/>
      <c r="O194" s="3"/>
      <c r="P194" s="3"/>
      <c r="Q194" s="89"/>
      <c r="R194" s="89"/>
      <c r="S194" s="89"/>
      <c r="T194" s="100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</row>
    <row r="195" spans="1:36">
      <c r="A195" s="3"/>
      <c r="B195" s="3"/>
      <c r="C195" s="10" t="s">
        <v>164</v>
      </c>
      <c r="D195" s="8">
        <v>4</v>
      </c>
      <c r="E195" s="8">
        <v>1000</v>
      </c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89"/>
      <c r="R195" s="89"/>
      <c r="S195" s="89"/>
      <c r="T195" s="100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</row>
    <row r="196" spans="1:36" ht="13.5">
      <c r="A196" s="3"/>
      <c r="B196" s="3"/>
      <c r="C196" s="9" t="s">
        <v>165</v>
      </c>
      <c r="D196" s="8" t="s">
        <v>174</v>
      </c>
      <c r="E196" s="8">
        <v>1022</v>
      </c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89"/>
      <c r="R196" s="89"/>
      <c r="S196" s="89"/>
      <c r="T196" s="100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</row>
    <row r="197" spans="1:36">
      <c r="A197" s="3"/>
      <c r="B197" s="3"/>
      <c r="C197" s="9" t="s">
        <v>166</v>
      </c>
      <c r="D197" s="8">
        <v>15</v>
      </c>
      <c r="E197" s="8">
        <v>925</v>
      </c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89"/>
      <c r="R197" s="89"/>
      <c r="S197" s="89"/>
      <c r="T197" s="100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</row>
    <row r="198" spans="1:36">
      <c r="A198" s="3"/>
      <c r="B198" s="3"/>
      <c r="C198" s="9" t="s">
        <v>167</v>
      </c>
      <c r="D198" s="8">
        <v>20</v>
      </c>
      <c r="E198" s="8">
        <v>880</v>
      </c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89"/>
      <c r="R198" s="89"/>
      <c r="S198" s="89"/>
      <c r="T198" s="100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</row>
    <row r="199" spans="1:36">
      <c r="A199" s="3"/>
      <c r="B199" s="3"/>
      <c r="C199" s="3"/>
      <c r="D199" s="4"/>
      <c r="E199" s="4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89"/>
      <c r="R199" s="89"/>
      <c r="S199" s="89"/>
      <c r="T199" s="100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</row>
    <row r="200" spans="1:36">
      <c r="A200" s="3"/>
      <c r="B200" s="3"/>
      <c r="C200" s="3"/>
      <c r="D200" s="4"/>
      <c r="E200" s="4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89"/>
      <c r="R200" s="89"/>
      <c r="S200" s="89"/>
      <c r="T200" s="100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</row>
    <row r="201" spans="1:36">
      <c r="A201" s="3"/>
      <c r="B201" s="3"/>
      <c r="C201" s="3"/>
      <c r="D201" s="4"/>
      <c r="E201" s="4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89"/>
      <c r="R201" s="89"/>
      <c r="S201" s="89"/>
      <c r="T201" s="100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</row>
    <row r="202" spans="1:36">
      <c r="A202" s="3"/>
      <c r="B202" s="3"/>
      <c r="C202" s="3"/>
      <c r="D202" s="4"/>
      <c r="E202" s="4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89"/>
      <c r="R202" s="89"/>
      <c r="S202" s="89"/>
      <c r="T202" s="100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</row>
    <row r="203" spans="1:36">
      <c r="A203" s="3"/>
      <c r="B203" s="3"/>
      <c r="C203" s="3"/>
      <c r="D203" s="4"/>
      <c r="E203" s="4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89"/>
      <c r="R203" s="89"/>
      <c r="S203" s="89"/>
      <c r="T203" s="100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</row>
    <row r="204" spans="1:36">
      <c r="A204" s="3"/>
      <c r="B204" s="3"/>
      <c r="C204" s="3"/>
      <c r="D204" s="4"/>
      <c r="E204" s="4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89"/>
      <c r="R204" s="89"/>
      <c r="S204" s="89"/>
      <c r="T204" s="100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</row>
    <row r="205" spans="1:36">
      <c r="A205" s="3"/>
      <c r="B205" s="3"/>
      <c r="C205" s="3"/>
      <c r="D205" s="4"/>
      <c r="E205" s="4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89"/>
      <c r="R205" s="89"/>
      <c r="S205" s="89"/>
      <c r="T205" s="100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</row>
    <row r="206" spans="1:36">
      <c r="A206" s="3"/>
      <c r="B206" s="3"/>
      <c r="C206" s="3"/>
      <c r="D206" s="4"/>
      <c r="E206" s="4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89"/>
      <c r="R206" s="89"/>
      <c r="S206" s="89"/>
      <c r="T206" s="100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</row>
    <row r="207" spans="1:36">
      <c r="A207" s="3"/>
      <c r="B207" s="3"/>
      <c r="C207" s="3"/>
      <c r="D207" s="4"/>
      <c r="E207" s="4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89"/>
      <c r="R207" s="89"/>
      <c r="S207" s="89"/>
      <c r="T207" s="100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</row>
  </sheetData>
  <sheetProtection password="CE28" sheet="1" objects="1" scenarios="1" formatCells="0" formatColumns="0" formatRows="0"/>
  <mergeCells count="7">
    <mergeCell ref="D3:I3"/>
    <mergeCell ref="L4:O4"/>
    <mergeCell ref="C4:G4"/>
    <mergeCell ref="L21:L22"/>
    <mergeCell ref="M21:M22"/>
    <mergeCell ref="N21:N22"/>
    <mergeCell ref="O21:O22"/>
  </mergeCells>
  <hyperlinks>
    <hyperlink ref="C169" r:id="rId1" display="http://www.engineeringtoolbox.com/propylene-glycol-d_363.html"/>
    <hyperlink ref="C195" r:id="rId2" display="http://www.engineeringtoolbox.com/water-thermal-properties-d_162.html"/>
    <hyperlink ref="D3:G3" r:id="rId3" display="Jignesh.Parmar, www.electricalnotes.wordpress.com"/>
  </hyperlinks>
  <pageMargins left="0.7" right="0.7" top="0.75" bottom="0.75" header="0.3" footer="0.3"/>
  <pageSetup orientation="portrait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2013-05-06T09:22:31Z</dcterms:modified>
</cp:coreProperties>
</file>